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Acolhimento" sheetId="1" r:id="rId1"/>
    <sheet name="Variáveis" sheetId="2" r:id="rId2"/>
    <sheet name="Proporções" sheetId="3" r:id="rId3"/>
  </sheets>
  <definedNames/>
  <calcPr fullCalcOnLoad="1"/>
</workbook>
</file>

<file path=xl/comments2.xml><?xml version="1.0" encoding="utf-8"?>
<comments xmlns="http://schemas.openxmlformats.org/spreadsheetml/2006/main">
  <authors>
    <author>Rui Assis</author>
  </authors>
  <commentList>
    <comment ref="D8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Deve ser &gt;30</t>
        </r>
      </text>
    </comment>
    <comment ref="F8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Deve ser &gt;30</t>
        </r>
      </text>
    </comment>
    <comment ref="D26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Deve ser &lt;30</t>
        </r>
      </text>
    </comment>
    <comment ref="F26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Deve ser &lt;30</t>
        </r>
      </text>
    </comment>
    <comment ref="D44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Deve ser &lt;30</t>
        </r>
      </text>
    </comment>
    <comment ref="F44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Deve ser &lt;30</t>
        </r>
      </text>
    </comment>
  </commentList>
</comments>
</file>

<file path=xl/comments3.xml><?xml version="1.0" encoding="utf-8"?>
<comments xmlns="http://schemas.openxmlformats.org/spreadsheetml/2006/main">
  <authors>
    <author>Rui Assis</author>
  </authors>
  <commentList>
    <comment ref="D8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Deve ser &gt;30</t>
        </r>
      </text>
    </comment>
    <comment ref="F8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Deve ser &gt;30</t>
        </r>
      </text>
    </comment>
  </commentList>
</comments>
</file>

<file path=xl/sharedStrings.xml><?xml version="1.0" encoding="utf-8"?>
<sst xmlns="http://schemas.openxmlformats.org/spreadsheetml/2006/main" count="70" uniqueCount="24">
  <si>
    <t>Amostra 1</t>
  </si>
  <si>
    <t>Amostra 2</t>
  </si>
  <si>
    <t>Desvio padrão =</t>
  </si>
  <si>
    <t>Dimensão =</t>
  </si>
  <si>
    <t>Média =</t>
  </si>
  <si>
    <t>Parâmetros das amostras</t>
  </si>
  <si>
    <t>Distribuição da diferença das amostras</t>
  </si>
  <si>
    <t>Nível de confiança =</t>
  </si>
  <si>
    <t>Lim.sup.intervalo =</t>
  </si>
  <si>
    <t>Lim.inf.intervalo =</t>
  </si>
  <si>
    <t>Amplitude interv.conf. =</t>
  </si>
  <si>
    <t xml:space="preserve"> +/- Z =</t>
  </si>
  <si>
    <t xml:space="preserve"> +/- t =</t>
  </si>
  <si>
    <t>Z correspondente =</t>
  </si>
  <si>
    <t>t correspondente =</t>
  </si>
  <si>
    <t>Grandes amostras: n1&gt;30; n2&gt;30</t>
  </si>
  <si>
    <r>
      <t xml:space="preserve">Pequenas amostras: populações aproximadamente normais; </t>
    </r>
    <r>
      <rPr>
        <b/>
        <sz val="10"/>
        <color indexed="9"/>
        <rFont val="Symbol"/>
        <family val="1"/>
      </rPr>
      <t>s</t>
    </r>
    <r>
      <rPr>
        <b/>
        <sz val="10"/>
        <color indexed="9"/>
        <rFont val="Arial"/>
        <family val="2"/>
      </rPr>
      <t>1=</t>
    </r>
    <r>
      <rPr>
        <b/>
        <sz val="10"/>
        <color indexed="9"/>
        <rFont val="Symbol"/>
        <family val="1"/>
      </rPr>
      <t>s</t>
    </r>
    <r>
      <rPr>
        <b/>
        <sz val="10"/>
        <color indexed="9"/>
        <rFont val="Arial"/>
        <family val="2"/>
      </rPr>
      <t>2</t>
    </r>
  </si>
  <si>
    <r>
      <t xml:space="preserve">Pequenas amostras: populações aproximadamente normais; </t>
    </r>
    <r>
      <rPr>
        <b/>
        <sz val="10"/>
        <color indexed="9"/>
        <rFont val="Symbol"/>
        <family val="1"/>
      </rPr>
      <t>s</t>
    </r>
    <r>
      <rPr>
        <b/>
        <sz val="10"/>
        <color indexed="9"/>
        <rFont val="Arial"/>
        <family val="2"/>
      </rPr>
      <t>1&lt;&gt;</t>
    </r>
    <r>
      <rPr>
        <b/>
        <sz val="10"/>
        <color indexed="9"/>
        <rFont val="Symbol"/>
        <family val="1"/>
      </rPr>
      <t>s</t>
    </r>
    <r>
      <rPr>
        <b/>
        <sz val="10"/>
        <color indexed="9"/>
        <rFont val="Arial"/>
        <family val="2"/>
      </rPr>
      <t>2</t>
    </r>
  </si>
  <si>
    <t>Estatística Aplicada</t>
  </si>
  <si>
    <t>Rui Assis</t>
  </si>
  <si>
    <t>Diferença entre médias de amostras</t>
  </si>
  <si>
    <t xml:space="preserve">Células a azul para dados, verde claro para cálculos intermédios e amarelo para resultados </t>
  </si>
  <si>
    <t>http://www.rassis.com</t>
  </si>
  <si>
    <t>rassis@rassis.com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</si>
</sst>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</numFmts>
  <fonts count="20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Symbol"/>
      <family val="1"/>
    </font>
    <font>
      <sz val="10"/>
      <color indexed="8"/>
      <name val="Arial"/>
      <family val="2"/>
    </font>
    <font>
      <b/>
      <i/>
      <sz val="20"/>
      <color indexed="10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sz val="10"/>
      <color indexed="17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8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Alignment="1" applyProtection="1">
      <alignment/>
      <protection/>
    </xf>
    <xf numFmtId="0" fontId="0" fillId="6" borderId="0" xfId="0" applyFont="1" applyFill="1" applyAlignment="1" applyProtection="1">
      <alignment/>
      <protection/>
    </xf>
    <xf numFmtId="0" fontId="9" fillId="6" borderId="0" xfId="0" applyFont="1" applyFill="1" applyAlignment="1" applyProtection="1">
      <alignment horizontal="center"/>
      <protection/>
    </xf>
    <xf numFmtId="0" fontId="10" fillId="6" borderId="0" xfId="0" applyFont="1" applyFill="1" applyAlignment="1" applyProtection="1" quotePrefix="1">
      <alignment horizontal="center"/>
      <protection/>
    </xf>
    <xf numFmtId="0" fontId="11" fillId="5" borderId="0" xfId="0" applyFont="1" applyFill="1" applyAlignment="1" applyProtection="1" quotePrefix="1">
      <alignment horizontal="center"/>
      <protection/>
    </xf>
    <xf numFmtId="0" fontId="10" fillId="5" borderId="0" xfId="0" applyFont="1" applyFill="1" applyAlignment="1" applyProtection="1">
      <alignment horizontal="center"/>
      <protection/>
    </xf>
    <xf numFmtId="0" fontId="11" fillId="5" borderId="0" xfId="0" applyFont="1" applyFill="1" applyAlignment="1" applyProtection="1">
      <alignment horizontal="center"/>
      <protection/>
    </xf>
    <xf numFmtId="0" fontId="13" fillId="5" borderId="0" xfId="0" applyFont="1" applyFill="1" applyAlignment="1" applyProtection="1">
      <alignment horizontal="center"/>
      <protection/>
    </xf>
    <xf numFmtId="0" fontId="14" fillId="5" borderId="0" xfId="0" applyFont="1" applyFill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12" fillId="5" borderId="0" xfId="0" applyFont="1" applyFill="1" applyAlignment="1" applyProtection="1">
      <alignment horizontal="center"/>
      <protection hidden="1"/>
    </xf>
    <xf numFmtId="0" fontId="4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0" fillId="0" borderId="0" xfId="0" applyAlignment="1">
      <alignment/>
    </xf>
    <xf numFmtId="0" fontId="15" fillId="5" borderId="0" xfId="0" applyFont="1" applyFill="1" applyAlignment="1" applyProtection="1">
      <alignment horizontal="center"/>
      <protection/>
    </xf>
    <xf numFmtId="0" fontId="16" fillId="5" borderId="0" xfId="0" applyNumberFormat="1" applyFont="1" applyFill="1" applyAlignment="1" applyProtection="1">
      <alignment horizontal="center"/>
      <protection/>
    </xf>
    <xf numFmtId="0" fontId="17" fillId="5" borderId="0" xfId="19" applyFont="1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ssis@rassis.com" TargetMode="External" /><Relationship Id="rId2" Type="http://schemas.openxmlformats.org/officeDocument/2006/relationships/hyperlink" Target="http://www.rassi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30" zoomScaleNormal="130" workbookViewId="0" topLeftCell="A1">
      <selection activeCell="A1" sqref="A1"/>
    </sheetView>
  </sheetViews>
  <sheetFormatPr defaultColWidth="9.140625" defaultRowHeight="12.75"/>
  <cols>
    <col min="1" max="14" width="11.28125" style="0" customWidth="1"/>
  </cols>
  <sheetData>
    <row r="1" spans="1:13" ht="18" customHeight="1">
      <c r="A1" s="5"/>
      <c r="B1" s="6"/>
      <c r="C1" s="6"/>
      <c r="D1" s="6"/>
      <c r="E1" s="6"/>
      <c r="F1" s="6"/>
      <c r="G1" s="6"/>
      <c r="H1" s="5"/>
      <c r="I1" s="6"/>
      <c r="J1" s="6"/>
      <c r="K1" s="6"/>
      <c r="L1" s="6"/>
      <c r="M1" s="6"/>
    </row>
    <row r="2" spans="1:13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8" customHeight="1">
      <c r="A3" s="6"/>
      <c r="B3" s="6"/>
      <c r="C3" s="7"/>
      <c r="D3" s="7"/>
      <c r="E3" s="7"/>
      <c r="F3" s="7"/>
      <c r="G3" s="7"/>
      <c r="H3" s="6"/>
      <c r="I3" s="6"/>
      <c r="J3" s="6"/>
      <c r="K3" s="6"/>
      <c r="L3" s="6"/>
      <c r="M3" s="6"/>
    </row>
    <row r="4" spans="1:13" ht="24" customHeight="1">
      <c r="A4" s="6"/>
      <c r="B4" s="6"/>
      <c r="C4" s="7"/>
      <c r="D4" s="7"/>
      <c r="E4" s="8" t="s">
        <v>18</v>
      </c>
      <c r="F4" s="7"/>
      <c r="G4" s="7"/>
      <c r="H4" s="6"/>
      <c r="I4" s="6"/>
      <c r="J4" s="6"/>
      <c r="K4" s="6"/>
      <c r="L4" s="6"/>
      <c r="M4" s="6"/>
    </row>
    <row r="5" spans="1:13" ht="18" customHeight="1">
      <c r="A5" s="6"/>
      <c r="B5" s="6"/>
      <c r="C5" s="7"/>
      <c r="D5" s="7"/>
      <c r="E5" s="7"/>
      <c r="F5" s="7"/>
      <c r="G5" s="9"/>
      <c r="H5" s="6"/>
      <c r="I5" s="6"/>
      <c r="J5" s="6"/>
      <c r="K5" s="6"/>
      <c r="L5" s="6"/>
      <c r="M5" s="6"/>
    </row>
    <row r="6" spans="1:13" ht="18" customHeight="1">
      <c r="A6" s="6"/>
      <c r="B6" s="6"/>
      <c r="C6" s="6"/>
      <c r="D6" s="6"/>
      <c r="E6" s="6"/>
      <c r="F6" s="6"/>
      <c r="G6" s="10"/>
      <c r="H6" s="6"/>
      <c r="I6" s="6"/>
      <c r="J6" s="6"/>
      <c r="K6" s="6"/>
      <c r="L6" s="6"/>
      <c r="M6" s="6"/>
    </row>
    <row r="7" spans="1:13" ht="18" customHeight="1">
      <c r="A7" s="6"/>
      <c r="B7" s="6"/>
      <c r="C7" s="6"/>
      <c r="D7" s="6"/>
      <c r="E7" s="26" t="s">
        <v>19</v>
      </c>
      <c r="F7" s="11"/>
      <c r="G7" s="10"/>
      <c r="H7" s="6"/>
      <c r="I7" s="6"/>
      <c r="J7" s="6"/>
      <c r="K7" s="6"/>
      <c r="L7" s="6"/>
      <c r="M7" s="6"/>
    </row>
    <row r="8" spans="1:13" ht="18" customHeight="1">
      <c r="A8" s="6"/>
      <c r="B8" s="6"/>
      <c r="C8" s="6"/>
      <c r="D8" s="6"/>
      <c r="E8" s="27">
        <v>2006</v>
      </c>
      <c r="F8" s="6"/>
      <c r="G8" s="10"/>
      <c r="H8" s="6"/>
      <c r="I8" s="6"/>
      <c r="J8" s="6"/>
      <c r="K8" s="6"/>
      <c r="L8" s="6"/>
      <c r="M8" s="6"/>
    </row>
    <row r="9" spans="1:13" ht="18" customHeight="1">
      <c r="A9" s="6"/>
      <c r="B9" s="6"/>
      <c r="C9" s="6"/>
      <c r="D9" s="6"/>
      <c r="E9" s="28" t="s">
        <v>23</v>
      </c>
      <c r="F9" s="12"/>
      <c r="G9" s="10"/>
      <c r="H9" s="6"/>
      <c r="I9" s="6"/>
      <c r="J9" s="6"/>
      <c r="K9" s="6"/>
      <c r="L9" s="6"/>
      <c r="M9" s="6"/>
    </row>
    <row r="10" spans="1:13" ht="18" customHeight="1">
      <c r="A10" s="6"/>
      <c r="B10" s="6"/>
      <c r="C10" s="6"/>
      <c r="D10" s="6"/>
      <c r="E10" s="28" t="s">
        <v>22</v>
      </c>
      <c r="F10" s="6"/>
      <c r="G10" s="10"/>
      <c r="H10" s="6"/>
      <c r="I10" s="6"/>
      <c r="J10" s="6"/>
      <c r="K10" s="6"/>
      <c r="L10" s="6"/>
      <c r="M10" s="6"/>
    </row>
    <row r="11" spans="1:13" ht="18" customHeight="1">
      <c r="A11" s="6"/>
      <c r="B11" s="6"/>
      <c r="C11" s="6"/>
      <c r="D11" s="6"/>
      <c r="E11" s="6"/>
      <c r="F11" s="10"/>
      <c r="G11" s="10"/>
      <c r="H11" s="6"/>
      <c r="I11" s="6"/>
      <c r="J11" s="6"/>
      <c r="K11" s="6"/>
      <c r="L11" s="6"/>
      <c r="M11" s="6"/>
    </row>
    <row r="12" spans="1:13" ht="18" customHeight="1">
      <c r="A12" s="6"/>
      <c r="B12" s="6"/>
      <c r="C12" s="6"/>
      <c r="D12" s="6"/>
      <c r="E12" s="13" t="s">
        <v>20</v>
      </c>
      <c r="F12" s="10"/>
      <c r="G12" s="10"/>
      <c r="H12" s="6"/>
      <c r="I12" s="6"/>
      <c r="J12" s="6"/>
      <c r="K12" s="6"/>
      <c r="L12" s="6"/>
      <c r="M12" s="6"/>
    </row>
    <row r="13" spans="1:13" ht="18" customHeight="1">
      <c r="A13" s="6"/>
      <c r="B13" s="6"/>
      <c r="C13" s="6"/>
      <c r="D13" s="6"/>
      <c r="E13" s="6"/>
      <c r="F13" s="6"/>
      <c r="G13" s="10"/>
      <c r="H13" s="6"/>
      <c r="I13" s="6"/>
      <c r="J13" s="6"/>
      <c r="K13" s="6"/>
      <c r="L13" s="6"/>
      <c r="M13" s="6"/>
    </row>
    <row r="14" spans="1:13" ht="18" customHeight="1">
      <c r="A14" s="6"/>
      <c r="B14" s="6"/>
      <c r="C14" s="6"/>
      <c r="D14" s="6"/>
      <c r="E14" s="21" t="s">
        <v>21</v>
      </c>
      <c r="F14" s="6"/>
      <c r="G14" s="10"/>
      <c r="H14" s="6"/>
      <c r="I14" s="6"/>
      <c r="J14" s="6"/>
      <c r="K14" s="6"/>
      <c r="L14" s="6"/>
      <c r="M14" s="6"/>
    </row>
    <row r="15" spans="1:13" ht="18" customHeight="1">
      <c r="A15" s="6"/>
      <c r="B15" s="6"/>
      <c r="C15" s="6"/>
      <c r="D15" s="6"/>
      <c r="E15" s="14"/>
      <c r="F15" s="6"/>
      <c r="G15" s="10"/>
      <c r="H15" s="6"/>
      <c r="I15" s="6"/>
      <c r="J15" s="6"/>
      <c r="K15" s="6"/>
      <c r="L15" s="6"/>
      <c r="M15" s="6"/>
    </row>
    <row r="16" spans="1:13" ht="18" customHeight="1">
      <c r="A16" s="6"/>
      <c r="B16" s="6"/>
      <c r="C16" s="6"/>
      <c r="D16" s="6"/>
      <c r="E16" s="6"/>
      <c r="F16" s="6"/>
      <c r="G16" s="10"/>
      <c r="H16" s="6"/>
      <c r="I16" s="6"/>
      <c r="J16" s="6"/>
      <c r="K16" s="6"/>
      <c r="L16" s="6"/>
      <c r="M16" s="6"/>
    </row>
    <row r="17" spans="1:13" ht="18" customHeight="1">
      <c r="A17" s="6"/>
      <c r="B17" s="6"/>
      <c r="C17" s="6"/>
      <c r="D17" s="6"/>
      <c r="E17" s="6"/>
      <c r="F17" s="6"/>
      <c r="G17" s="10"/>
      <c r="H17" s="6"/>
      <c r="I17" s="6"/>
      <c r="J17" s="6"/>
      <c r="K17" s="6"/>
      <c r="L17" s="6"/>
      <c r="M17" s="6"/>
    </row>
    <row r="18" spans="1:13" ht="18" customHeight="1">
      <c r="A18" s="6"/>
      <c r="B18" s="6"/>
      <c r="C18" s="6"/>
      <c r="D18" s="6"/>
      <c r="E18" s="6"/>
      <c r="F18" s="6"/>
      <c r="G18" s="10"/>
      <c r="H18" s="6"/>
      <c r="I18" s="6"/>
      <c r="J18" s="6"/>
      <c r="K18" s="6"/>
      <c r="L18" s="6"/>
      <c r="M18" s="6"/>
    </row>
    <row r="19" spans="1:13" ht="18" customHeight="1">
      <c r="A19" s="6"/>
      <c r="B19" s="6"/>
      <c r="C19" s="6"/>
      <c r="D19" s="6"/>
      <c r="E19" s="6"/>
      <c r="F19" s="6"/>
      <c r="G19" s="10"/>
      <c r="H19" s="6"/>
      <c r="I19" s="6"/>
      <c r="J19" s="6"/>
      <c r="K19" s="6"/>
      <c r="L19" s="6"/>
      <c r="M19" s="6"/>
    </row>
    <row r="20" spans="1:13" ht="18" customHeight="1">
      <c r="A20" s="6"/>
      <c r="B20" s="6"/>
      <c r="C20" s="6"/>
      <c r="D20" s="6"/>
      <c r="E20" s="6"/>
      <c r="F20" s="6"/>
      <c r="G20" s="15"/>
      <c r="H20" s="6"/>
      <c r="I20" s="6"/>
      <c r="J20" s="6"/>
      <c r="K20" s="6"/>
      <c r="L20" s="6"/>
      <c r="M20" s="6"/>
    </row>
    <row r="21" spans="1:13" ht="18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8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</sheetData>
  <hyperlinks>
    <hyperlink ref="E9" r:id="rId1" display="rassis@rassis.com"/>
    <hyperlink ref="E10" r:id="rId2" display="http://www.rassis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8" max="8" width="2.8515625" style="0" customWidth="1"/>
    <col min="10" max="10" width="12.28125" style="0" customWidth="1"/>
    <col min="11" max="11" width="11.421875" style="0" customWidth="1"/>
    <col min="13" max="13" width="20.57421875" style="0" customWidth="1"/>
  </cols>
  <sheetData>
    <row r="1" spans="1:16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t="str">
        <f>IF(D10&gt;F10,"superior","inferior")</f>
        <v>superior</v>
      </c>
    </row>
    <row r="2" spans="1:15" ht="12.75">
      <c r="A2" s="16"/>
      <c r="B2" s="22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16"/>
      <c r="N2" s="16"/>
      <c r="O2" s="16"/>
    </row>
    <row r="3" spans="1:15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16"/>
      <c r="B4" s="23" t="s">
        <v>5</v>
      </c>
      <c r="C4" s="23"/>
      <c r="D4" s="23"/>
      <c r="E4" s="23"/>
      <c r="F4" s="23"/>
      <c r="G4" s="23"/>
      <c r="H4" s="16"/>
      <c r="I4" s="23" t="s">
        <v>6</v>
      </c>
      <c r="J4" s="23"/>
      <c r="K4" s="23"/>
      <c r="L4" s="23"/>
      <c r="M4" s="16"/>
      <c r="N4" s="16"/>
      <c r="O4" s="16"/>
    </row>
    <row r="5" spans="1:15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2.75">
      <c r="A6" s="16"/>
      <c r="B6" s="16"/>
      <c r="C6" s="16"/>
      <c r="D6" s="16" t="s">
        <v>0</v>
      </c>
      <c r="E6" s="16"/>
      <c r="F6" s="16" t="s">
        <v>1</v>
      </c>
      <c r="G6" s="16"/>
      <c r="H6" s="18"/>
      <c r="I6" s="17" t="s">
        <v>4</v>
      </c>
      <c r="J6" s="17"/>
      <c r="K6" s="2">
        <f>D10-F10</f>
        <v>5</v>
      </c>
      <c r="L6" s="17"/>
      <c r="M6" s="16"/>
      <c r="N6" s="16"/>
      <c r="O6" s="16"/>
    </row>
    <row r="7" spans="1:15" ht="4.5" customHeight="1">
      <c r="A7" s="16"/>
      <c r="B7" s="17"/>
      <c r="C7" s="18"/>
      <c r="D7" s="18"/>
      <c r="E7" s="18"/>
      <c r="F7" s="18"/>
      <c r="G7" s="18"/>
      <c r="H7" s="18"/>
      <c r="I7" s="17"/>
      <c r="J7" s="17"/>
      <c r="K7" s="17"/>
      <c r="L7" s="17"/>
      <c r="M7" s="16"/>
      <c r="N7" s="16"/>
      <c r="O7" s="16"/>
    </row>
    <row r="8" spans="1:15" ht="12.75">
      <c r="A8" s="16"/>
      <c r="B8" s="17" t="s">
        <v>3</v>
      </c>
      <c r="C8" s="18"/>
      <c r="D8" s="1">
        <v>50</v>
      </c>
      <c r="E8" s="19">
        <f>IF(D8&lt;30,"&lt;30 !","")</f>
      </c>
      <c r="F8" s="1">
        <v>70</v>
      </c>
      <c r="G8" s="19">
        <f>IF(F8&lt;30,"&lt;30 !","")</f>
      </c>
      <c r="H8" s="18"/>
      <c r="I8" s="17" t="s">
        <v>2</v>
      </c>
      <c r="J8" s="17"/>
      <c r="K8" s="2">
        <f>ROUND(SQRT(D12^2/D8+F12^2/F8),3)</f>
        <v>1.646</v>
      </c>
      <c r="L8" s="17"/>
      <c r="M8" s="16"/>
      <c r="N8" s="16"/>
      <c r="O8" s="16"/>
    </row>
    <row r="9" spans="1:15" ht="4.5" customHeight="1">
      <c r="A9" s="16"/>
      <c r="B9" s="17"/>
      <c r="C9" s="18"/>
      <c r="D9" s="18"/>
      <c r="E9" s="18"/>
      <c r="F9" s="18"/>
      <c r="G9" s="18"/>
      <c r="H9" s="18"/>
      <c r="I9" s="17"/>
      <c r="J9" s="17"/>
      <c r="K9" s="17"/>
      <c r="L9" s="17"/>
      <c r="M9" s="16"/>
      <c r="N9" s="16"/>
      <c r="O9" s="16"/>
    </row>
    <row r="10" spans="1:15" ht="12.75">
      <c r="A10" s="16"/>
      <c r="B10" s="17" t="s">
        <v>4</v>
      </c>
      <c r="C10" s="18"/>
      <c r="D10" s="1">
        <v>60</v>
      </c>
      <c r="E10" s="18"/>
      <c r="F10" s="1">
        <v>55</v>
      </c>
      <c r="G10" s="18"/>
      <c r="H10" s="18"/>
      <c r="I10" s="17" t="s">
        <v>10</v>
      </c>
      <c r="J10" s="17"/>
      <c r="K10" s="4">
        <f>ROUND(F16*K8,3)</f>
        <v>3.226</v>
      </c>
      <c r="L10" s="17"/>
      <c r="M10" s="16"/>
      <c r="N10" s="16"/>
      <c r="O10" s="16"/>
    </row>
    <row r="11" spans="1:15" ht="4.5" customHeight="1">
      <c r="A11" s="16"/>
      <c r="B11" s="17"/>
      <c r="C11" s="18"/>
      <c r="D11" s="18"/>
      <c r="E11" s="18"/>
      <c r="F11" s="18"/>
      <c r="G11" s="18"/>
      <c r="H11" s="18"/>
      <c r="I11" s="17"/>
      <c r="J11" s="17"/>
      <c r="K11" s="17"/>
      <c r="L11" s="17"/>
      <c r="M11" s="16"/>
      <c r="N11" s="16"/>
      <c r="O11" s="16"/>
    </row>
    <row r="12" spans="1:15" ht="12.75">
      <c r="A12" s="16"/>
      <c r="B12" s="17" t="s">
        <v>2</v>
      </c>
      <c r="C12" s="18"/>
      <c r="D12" s="1">
        <v>8</v>
      </c>
      <c r="E12" s="18"/>
      <c r="F12" s="1">
        <v>10</v>
      </c>
      <c r="G12" s="18"/>
      <c r="H12" s="18"/>
      <c r="I12" s="17" t="s">
        <v>8</v>
      </c>
      <c r="J12" s="17"/>
      <c r="K12" s="4">
        <f>K6+K10</f>
        <v>8.225999999999999</v>
      </c>
      <c r="L12" s="17"/>
      <c r="M12" s="16"/>
      <c r="N12" s="16"/>
      <c r="O12" s="16"/>
    </row>
    <row r="13" spans="1:15" ht="4.5" customHeight="1">
      <c r="A13" s="16"/>
      <c r="B13" s="17"/>
      <c r="C13" s="18"/>
      <c r="D13" s="18"/>
      <c r="E13" s="18"/>
      <c r="F13" s="18"/>
      <c r="G13" s="18"/>
      <c r="H13" s="18"/>
      <c r="I13" s="17"/>
      <c r="J13" s="17"/>
      <c r="K13" s="17"/>
      <c r="L13" s="17"/>
      <c r="M13" s="16"/>
      <c r="N13" s="16"/>
      <c r="O13" s="16"/>
    </row>
    <row r="14" spans="1:15" ht="12.75">
      <c r="A14" s="16"/>
      <c r="B14" s="16"/>
      <c r="C14" s="16"/>
      <c r="D14" s="16"/>
      <c r="E14" s="16"/>
      <c r="F14" s="16"/>
      <c r="G14" s="18"/>
      <c r="H14" s="18"/>
      <c r="I14" s="17" t="s">
        <v>9</v>
      </c>
      <c r="J14" s="17"/>
      <c r="K14" s="4">
        <f>K6-K10</f>
        <v>1.774</v>
      </c>
      <c r="L14" s="17"/>
      <c r="M14" s="16"/>
      <c r="N14" s="16"/>
      <c r="O14" s="16"/>
    </row>
    <row r="15" spans="1:15" ht="4.5" customHeight="1">
      <c r="A15" s="16"/>
      <c r="B15" s="18"/>
      <c r="C15" s="18"/>
      <c r="D15" s="18"/>
      <c r="E15" s="18"/>
      <c r="F15" s="18"/>
      <c r="G15" s="18"/>
      <c r="H15" s="18"/>
      <c r="I15" s="17"/>
      <c r="J15" s="17"/>
      <c r="K15" s="17"/>
      <c r="L15" s="18"/>
      <c r="M15" s="16"/>
      <c r="N15" s="16"/>
      <c r="O15" s="16"/>
    </row>
    <row r="16" spans="1:15" ht="12.75">
      <c r="A16" s="16"/>
      <c r="B16" s="17" t="s">
        <v>7</v>
      </c>
      <c r="C16" s="17"/>
      <c r="D16" s="3">
        <v>0.95</v>
      </c>
      <c r="E16" s="20" t="s">
        <v>11</v>
      </c>
      <c r="F16" s="2">
        <f>NORMSINV(D16+(1-D16)/2)</f>
        <v>1.959963984540054</v>
      </c>
      <c r="G16" s="18"/>
      <c r="H16" s="18"/>
      <c r="I16" s="17" t="s">
        <v>13</v>
      </c>
      <c r="J16" s="18"/>
      <c r="K16" s="4">
        <f>ROUND(K6/K8,3)</f>
        <v>3.038</v>
      </c>
      <c r="L16" s="18"/>
      <c r="M16" s="16"/>
      <c r="N16" s="16"/>
      <c r="O16" s="16"/>
    </row>
    <row r="17" spans="1:15" ht="12.75">
      <c r="A17" s="16"/>
      <c r="B17" s="18"/>
      <c r="C17" s="18"/>
      <c r="D17" s="18"/>
      <c r="E17" s="18"/>
      <c r="F17" s="18"/>
      <c r="G17" s="18"/>
      <c r="H17" s="18"/>
      <c r="I17" s="17"/>
      <c r="J17" s="17"/>
      <c r="K17" s="17"/>
      <c r="L17" s="18"/>
      <c r="M17" s="16"/>
      <c r="N17" s="16"/>
      <c r="O17" s="16"/>
    </row>
    <row r="18" spans="1:15" ht="12.75">
      <c r="A18" s="16"/>
      <c r="B18" s="18"/>
      <c r="C18" s="24" t="str">
        <f>IF(OR(AND(K12&gt;0,K14&gt;0),AND(K12&lt;0,K14&lt;0)),"A média da amostra 1 é "&amp;P1&amp;" à média da amostra 2","A média da amostra 1 não é "&amp;P1&amp;" à média da amostra 2")</f>
        <v>A média da amostra 1 é superior à média da amostra 2</v>
      </c>
      <c r="D18" s="25"/>
      <c r="E18" s="25"/>
      <c r="F18" s="25"/>
      <c r="G18" s="25"/>
      <c r="H18" s="25"/>
      <c r="I18" s="25"/>
      <c r="J18" s="18"/>
      <c r="K18" s="18"/>
      <c r="L18" s="18"/>
      <c r="M18" s="16"/>
      <c r="N18" s="16"/>
      <c r="O18" s="16"/>
    </row>
    <row r="19" spans="1:16" ht="12.75">
      <c r="A19" s="1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/>
      <c r="N19" s="16"/>
      <c r="O19" s="16"/>
      <c r="P19" t="str">
        <f>IF(D28&gt;F28,"superior","inferior")</f>
        <v>superior</v>
      </c>
    </row>
    <row r="20" spans="1:15" ht="12.75">
      <c r="A20" s="16"/>
      <c r="B20" s="22" t="s">
        <v>16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6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23" t="s">
        <v>5</v>
      </c>
      <c r="C22" s="23"/>
      <c r="D22" s="23"/>
      <c r="E22" s="23"/>
      <c r="F22" s="23"/>
      <c r="G22" s="23"/>
      <c r="H22" s="16"/>
      <c r="I22" s="23" t="s">
        <v>6</v>
      </c>
      <c r="J22" s="23"/>
      <c r="K22" s="23"/>
      <c r="L22" s="23"/>
      <c r="M22" s="16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6"/>
      <c r="C24" s="16"/>
      <c r="D24" s="16" t="s">
        <v>0</v>
      </c>
      <c r="E24" s="16"/>
      <c r="F24" s="16" t="s">
        <v>1</v>
      </c>
      <c r="G24" s="16"/>
      <c r="H24" s="18"/>
      <c r="I24" s="17" t="s">
        <v>4</v>
      </c>
      <c r="J24" s="17"/>
      <c r="K24" s="2">
        <f>D28-F28</f>
        <v>5</v>
      </c>
      <c r="L24" s="17"/>
      <c r="M24" s="16"/>
      <c r="N24" s="16"/>
      <c r="O24" s="16"/>
    </row>
    <row r="25" spans="1:15" ht="4.5" customHeight="1">
      <c r="A25" s="16"/>
      <c r="B25" s="17"/>
      <c r="C25" s="18"/>
      <c r="D25" s="18"/>
      <c r="E25" s="18"/>
      <c r="F25" s="18"/>
      <c r="G25" s="18"/>
      <c r="H25" s="18"/>
      <c r="I25" s="17"/>
      <c r="J25" s="17"/>
      <c r="K25" s="17"/>
      <c r="L25" s="17"/>
      <c r="M25" s="16"/>
      <c r="N25" s="16"/>
      <c r="O25" s="16"/>
    </row>
    <row r="26" spans="1:15" ht="12.75">
      <c r="A26" s="16"/>
      <c r="B26" s="17" t="s">
        <v>3</v>
      </c>
      <c r="C26" s="18"/>
      <c r="D26" s="1">
        <v>25</v>
      </c>
      <c r="E26" s="19"/>
      <c r="F26" s="1">
        <v>20</v>
      </c>
      <c r="G26" s="19"/>
      <c r="H26" s="18"/>
      <c r="I26" s="17" t="s">
        <v>2</v>
      </c>
      <c r="J26" s="17"/>
      <c r="K26" s="2">
        <f>ROUND(SQRT(((D26-1)*D30^2+(F26-1)*F30^2)/(D26+F26-2)),3)</f>
        <v>8.286</v>
      </c>
      <c r="L26" s="17"/>
      <c r="M26" s="16"/>
      <c r="N26" s="16"/>
      <c r="O26" s="16"/>
    </row>
    <row r="27" spans="1:15" ht="4.5" customHeight="1">
      <c r="A27" s="16"/>
      <c r="B27" s="17"/>
      <c r="C27" s="18"/>
      <c r="D27" s="18"/>
      <c r="E27" s="18"/>
      <c r="F27" s="18"/>
      <c r="G27" s="18"/>
      <c r="H27" s="18"/>
      <c r="I27" s="17"/>
      <c r="J27" s="17"/>
      <c r="K27" s="17"/>
      <c r="L27" s="17"/>
      <c r="M27" s="16"/>
      <c r="N27" s="16"/>
      <c r="O27" s="16"/>
    </row>
    <row r="28" spans="1:15" ht="12.75">
      <c r="A28" s="16"/>
      <c r="B28" s="17" t="s">
        <v>4</v>
      </c>
      <c r="C28" s="18"/>
      <c r="D28" s="1">
        <v>50</v>
      </c>
      <c r="E28" s="18"/>
      <c r="F28" s="1">
        <v>45</v>
      </c>
      <c r="G28" s="18"/>
      <c r="H28" s="18"/>
      <c r="I28" s="17" t="s">
        <v>10</v>
      </c>
      <c r="J28" s="17"/>
      <c r="K28" s="4">
        <f>ROUND(F34*K26*SQRT(1/D26+1/F26),3)</f>
        <v>5.013</v>
      </c>
      <c r="L28" s="17"/>
      <c r="M28" s="16"/>
      <c r="N28" s="16"/>
      <c r="O28" s="16"/>
    </row>
    <row r="29" spans="1:15" ht="4.5" customHeight="1">
      <c r="A29" s="16"/>
      <c r="B29" s="17"/>
      <c r="C29" s="18"/>
      <c r="D29" s="18"/>
      <c r="E29" s="18"/>
      <c r="F29" s="18"/>
      <c r="G29" s="18"/>
      <c r="H29" s="18"/>
      <c r="I29" s="17"/>
      <c r="J29" s="17"/>
      <c r="K29" s="17"/>
      <c r="L29" s="17"/>
      <c r="M29" s="16"/>
      <c r="N29" s="16"/>
      <c r="O29" s="16"/>
    </row>
    <row r="30" spans="1:15" ht="12.75">
      <c r="A30" s="16"/>
      <c r="B30" s="17" t="s">
        <v>2</v>
      </c>
      <c r="C30" s="18"/>
      <c r="D30" s="1">
        <v>3</v>
      </c>
      <c r="E30" s="18"/>
      <c r="F30" s="1">
        <v>12</v>
      </c>
      <c r="G30" s="18"/>
      <c r="H30" s="18"/>
      <c r="I30" s="17" t="s">
        <v>8</v>
      </c>
      <c r="J30" s="17"/>
      <c r="K30" s="4">
        <f>K24+K28</f>
        <v>10.013</v>
      </c>
      <c r="L30" s="17"/>
      <c r="M30" s="16"/>
      <c r="N30" s="16"/>
      <c r="O30" s="16"/>
    </row>
    <row r="31" spans="1:15" ht="4.5" customHeight="1">
      <c r="A31" s="16"/>
      <c r="B31" s="17"/>
      <c r="C31" s="18"/>
      <c r="D31" s="18"/>
      <c r="E31" s="18"/>
      <c r="F31" s="18"/>
      <c r="G31" s="18"/>
      <c r="H31" s="18"/>
      <c r="I31" s="17"/>
      <c r="J31" s="17"/>
      <c r="K31" s="17"/>
      <c r="L31" s="17"/>
      <c r="M31" s="16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8"/>
      <c r="H32" s="18"/>
      <c r="I32" s="17" t="s">
        <v>9</v>
      </c>
      <c r="J32" s="17"/>
      <c r="K32" s="4">
        <f>K24-K28</f>
        <v>-0.0129999999999999</v>
      </c>
      <c r="L32" s="17"/>
      <c r="M32" s="16"/>
      <c r="N32" s="16"/>
      <c r="O32" s="16"/>
    </row>
    <row r="33" spans="1:15" ht="4.5" customHeight="1">
      <c r="A33" s="16"/>
      <c r="B33" s="18"/>
      <c r="C33" s="18"/>
      <c r="D33" s="18"/>
      <c r="E33" s="18"/>
      <c r="F33" s="18"/>
      <c r="G33" s="18"/>
      <c r="H33" s="18"/>
      <c r="I33" s="17"/>
      <c r="J33" s="17"/>
      <c r="K33" s="17"/>
      <c r="L33" s="18"/>
      <c r="M33" s="16"/>
      <c r="N33" s="16"/>
      <c r="O33" s="16"/>
    </row>
    <row r="34" spans="1:15" ht="12.75">
      <c r="A34" s="16"/>
      <c r="B34" s="17" t="s">
        <v>7</v>
      </c>
      <c r="C34" s="17"/>
      <c r="D34" s="3">
        <v>0.95</v>
      </c>
      <c r="E34" s="20" t="s">
        <v>12</v>
      </c>
      <c r="F34" s="2">
        <f>TINV(1-D34,D26+F26-2)</f>
        <v>2.0166921734373453</v>
      </c>
      <c r="G34" s="18"/>
      <c r="H34" s="18"/>
      <c r="I34" s="17" t="s">
        <v>14</v>
      </c>
      <c r="J34" s="18"/>
      <c r="K34" s="4">
        <f>ROUND(K24/(K26*SQRT(1/D26+1/F26)),3)</f>
        <v>2.011</v>
      </c>
      <c r="L34" s="18"/>
      <c r="M34" s="16"/>
      <c r="N34" s="16"/>
      <c r="O34" s="16"/>
    </row>
    <row r="35" spans="1:15" ht="12.75">
      <c r="A35" s="16"/>
      <c r="B35" s="18"/>
      <c r="C35" s="18"/>
      <c r="D35" s="18"/>
      <c r="E35" s="18"/>
      <c r="F35" s="18"/>
      <c r="G35" s="18"/>
      <c r="H35" s="18"/>
      <c r="I35" s="17"/>
      <c r="J35" s="17"/>
      <c r="K35" s="17"/>
      <c r="L35" s="18"/>
      <c r="M35" s="16"/>
      <c r="N35" s="16"/>
      <c r="O35" s="16"/>
    </row>
    <row r="36" spans="1:15" ht="12.75">
      <c r="A36" s="16"/>
      <c r="B36" s="18"/>
      <c r="C36" s="24" t="str">
        <f>IF(OR(AND(K30&gt;0,K32&gt;0),AND(K30&lt;0,K32&lt;0)),"A média da amostra 1 é "&amp;P19&amp;" à média da amostra 2","A média da amostra 1 não é "&amp;P19&amp;" à média da amostra 2")</f>
        <v>A média da amostra 1 não é superior à média da amostra 2</v>
      </c>
      <c r="D36" s="24"/>
      <c r="E36" s="24"/>
      <c r="F36" s="24"/>
      <c r="G36" s="24"/>
      <c r="H36" s="24"/>
      <c r="I36" s="24"/>
      <c r="J36" s="18"/>
      <c r="K36" s="18"/>
      <c r="L36" s="18"/>
      <c r="M36" s="16"/>
      <c r="N36" s="16"/>
      <c r="O36" s="16"/>
    </row>
    <row r="37" spans="1:16" ht="12.75">
      <c r="A37" s="16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/>
      <c r="N37" s="16"/>
      <c r="O37" s="16"/>
      <c r="P37" t="str">
        <f>IF(D46&gt;F46,"superior","inferior")</f>
        <v>superior</v>
      </c>
    </row>
    <row r="38" spans="1:15" ht="12.75">
      <c r="A38" s="16"/>
      <c r="B38" s="22" t="s">
        <v>17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6"/>
      <c r="N38" s="16"/>
      <c r="O38" s="1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23" t="s">
        <v>5</v>
      </c>
      <c r="C40" s="23"/>
      <c r="D40" s="23"/>
      <c r="E40" s="23"/>
      <c r="F40" s="23"/>
      <c r="G40" s="23"/>
      <c r="H40" s="16"/>
      <c r="I40" s="23" t="s">
        <v>6</v>
      </c>
      <c r="J40" s="23"/>
      <c r="K40" s="23"/>
      <c r="L40" s="23"/>
      <c r="M40" s="16"/>
      <c r="N40" s="16"/>
      <c r="O40" s="16"/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16"/>
      <c r="B42" s="16"/>
      <c r="C42" s="16"/>
      <c r="D42" s="16" t="s">
        <v>0</v>
      </c>
      <c r="E42" s="16"/>
      <c r="F42" s="16" t="s">
        <v>1</v>
      </c>
      <c r="G42" s="16"/>
      <c r="H42" s="18"/>
      <c r="I42" s="17" t="s">
        <v>4</v>
      </c>
      <c r="J42" s="17"/>
      <c r="K42" s="2">
        <f>D46-F46</f>
        <v>2</v>
      </c>
      <c r="L42" s="17"/>
      <c r="M42" s="16"/>
      <c r="N42" s="16"/>
      <c r="O42" s="16"/>
    </row>
    <row r="43" spans="1:15" ht="4.5" customHeight="1">
      <c r="A43" s="16"/>
      <c r="B43" s="17"/>
      <c r="C43" s="18"/>
      <c r="D43" s="18"/>
      <c r="E43" s="18"/>
      <c r="F43" s="18"/>
      <c r="G43" s="18"/>
      <c r="H43" s="18"/>
      <c r="I43" s="17"/>
      <c r="J43" s="17"/>
      <c r="K43" s="17"/>
      <c r="L43" s="17"/>
      <c r="M43" s="16"/>
      <c r="N43" s="16"/>
      <c r="O43" s="16"/>
    </row>
    <row r="44" spans="1:15" ht="12.75">
      <c r="A44" s="16"/>
      <c r="B44" s="17" t="s">
        <v>3</v>
      </c>
      <c r="C44" s="18"/>
      <c r="D44" s="1">
        <v>10</v>
      </c>
      <c r="E44" s="19"/>
      <c r="F44" s="1">
        <v>20</v>
      </c>
      <c r="G44" s="19"/>
      <c r="H44" s="18"/>
      <c r="I44" s="17" t="s">
        <v>2</v>
      </c>
      <c r="J44" s="17"/>
      <c r="K44" s="2">
        <f>ROUND(SQRT(D48^2/D44+F48^2/F44),3)</f>
        <v>1.688</v>
      </c>
      <c r="L44" s="17"/>
      <c r="M44" s="16"/>
      <c r="N44" s="16"/>
      <c r="O44" s="16"/>
    </row>
    <row r="45" spans="1:15" ht="4.5" customHeight="1">
      <c r="A45" s="16"/>
      <c r="B45" s="17"/>
      <c r="C45" s="18"/>
      <c r="D45" s="18"/>
      <c r="E45" s="18"/>
      <c r="F45" s="18"/>
      <c r="G45" s="18"/>
      <c r="H45" s="18"/>
      <c r="I45" s="17"/>
      <c r="J45" s="17"/>
      <c r="K45" s="17"/>
      <c r="L45" s="17"/>
      <c r="M45" s="16"/>
      <c r="N45" s="16"/>
      <c r="O45" s="16"/>
    </row>
    <row r="46" spans="1:15" ht="12.75">
      <c r="A46" s="16"/>
      <c r="B46" s="17" t="s">
        <v>4</v>
      </c>
      <c r="C46" s="18"/>
      <c r="D46" s="1">
        <v>25</v>
      </c>
      <c r="E46" s="18"/>
      <c r="F46" s="1">
        <v>23</v>
      </c>
      <c r="G46" s="18"/>
      <c r="H46" s="18"/>
      <c r="I46" s="17" t="s">
        <v>10</v>
      </c>
      <c r="J46" s="17"/>
      <c r="K46" s="4">
        <f>ROUND(F52*K44,3)</f>
        <v>3.501</v>
      </c>
      <c r="L46" s="17"/>
      <c r="M46" s="16"/>
      <c r="N46" s="16"/>
      <c r="O46" s="16"/>
    </row>
    <row r="47" spans="1:15" ht="4.5" customHeight="1">
      <c r="A47" s="16"/>
      <c r="B47" s="17"/>
      <c r="C47" s="18"/>
      <c r="D47" s="18"/>
      <c r="E47" s="18"/>
      <c r="F47" s="18"/>
      <c r="G47" s="18"/>
      <c r="H47" s="18"/>
      <c r="I47" s="17"/>
      <c r="J47" s="17"/>
      <c r="K47" s="17"/>
      <c r="L47" s="17"/>
      <c r="M47" s="16"/>
      <c r="N47" s="16"/>
      <c r="O47" s="16"/>
    </row>
    <row r="48" spans="1:15" ht="12.75">
      <c r="A48" s="16"/>
      <c r="B48" s="17" t="s">
        <v>2</v>
      </c>
      <c r="C48" s="18"/>
      <c r="D48" s="1">
        <v>4</v>
      </c>
      <c r="E48" s="18"/>
      <c r="F48" s="1">
        <v>5</v>
      </c>
      <c r="G48" s="18"/>
      <c r="H48" s="18"/>
      <c r="I48" s="17" t="s">
        <v>8</v>
      </c>
      <c r="J48" s="17"/>
      <c r="K48" s="4">
        <f>K42+K46</f>
        <v>5.5009999999999994</v>
      </c>
      <c r="L48" s="17"/>
      <c r="M48" s="16"/>
      <c r="N48" s="16"/>
      <c r="O48" s="16"/>
    </row>
    <row r="49" spans="1:15" ht="4.5" customHeight="1">
      <c r="A49" s="16"/>
      <c r="B49" s="17"/>
      <c r="C49" s="18"/>
      <c r="D49" s="18"/>
      <c r="E49" s="18"/>
      <c r="F49" s="18"/>
      <c r="G49" s="18"/>
      <c r="H49" s="18"/>
      <c r="I49" s="17"/>
      <c r="J49" s="17"/>
      <c r="K49" s="17"/>
      <c r="L49" s="17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8"/>
      <c r="H50" s="18"/>
      <c r="I50" s="17" t="s">
        <v>9</v>
      </c>
      <c r="J50" s="17"/>
      <c r="K50" s="4">
        <f>K42-K46</f>
        <v>-1.501</v>
      </c>
      <c r="L50" s="17"/>
      <c r="M50" s="16"/>
      <c r="N50" s="16"/>
      <c r="O50" s="16"/>
    </row>
    <row r="51" spans="1:15" ht="3.75" customHeight="1">
      <c r="A51" s="16"/>
      <c r="B51" s="18"/>
      <c r="C51" s="18"/>
      <c r="D51" s="18"/>
      <c r="E51" s="18"/>
      <c r="F51" s="18"/>
      <c r="G51" s="18"/>
      <c r="H51" s="18"/>
      <c r="I51" s="17"/>
      <c r="J51" s="17"/>
      <c r="K51" s="17"/>
      <c r="L51" s="18"/>
      <c r="M51" s="16"/>
      <c r="N51" s="16"/>
      <c r="O51" s="16"/>
    </row>
    <row r="52" spans="1:15" ht="12.75">
      <c r="A52" s="16"/>
      <c r="B52" s="17" t="s">
        <v>7</v>
      </c>
      <c r="C52" s="17"/>
      <c r="D52" s="3">
        <v>0.95</v>
      </c>
      <c r="E52" s="20" t="s">
        <v>12</v>
      </c>
      <c r="F52" s="2">
        <f>TINV(1-D52,INT((D48^2/D44+F48^2/F44)^2/((D48^2/D44)^2/(D44-1)+(F48^2/F44)^2/(F44-1))))</f>
        <v>2.0738730583156064</v>
      </c>
      <c r="G52" s="18"/>
      <c r="H52" s="18"/>
      <c r="I52" s="17" t="s">
        <v>14</v>
      </c>
      <c r="J52" s="18"/>
      <c r="K52" s="4">
        <f>ROUND(K42/K44,3)</f>
        <v>1.185</v>
      </c>
      <c r="L52" s="18"/>
      <c r="M52" s="16"/>
      <c r="N52" s="16"/>
      <c r="O52" s="16"/>
    </row>
    <row r="53" spans="1:15" ht="12.75">
      <c r="A53" s="16"/>
      <c r="B53" s="18"/>
      <c r="C53" s="18"/>
      <c r="D53" s="18"/>
      <c r="E53" s="18"/>
      <c r="F53" s="18"/>
      <c r="G53" s="18"/>
      <c r="H53" s="18"/>
      <c r="I53" s="17"/>
      <c r="J53" s="17"/>
      <c r="K53" s="17"/>
      <c r="L53" s="18"/>
      <c r="M53" s="16"/>
      <c r="N53" s="16"/>
      <c r="O53" s="16"/>
    </row>
    <row r="54" spans="1:15" ht="12.75">
      <c r="A54" s="16"/>
      <c r="B54" s="18"/>
      <c r="C54" s="24" t="str">
        <f>IF(OR(AND(K48&gt;0,K50&gt;0),AND(K48&lt;0,K50&lt;0)),"A média da amostra 1 é "&amp;P37&amp;" à média da amostra 2","A média da amostra 1 não é "&amp;P37&amp;" à média da amostra 2")</f>
        <v>A média da amostra 1 não é superior à média da amostra 2</v>
      </c>
      <c r="D54" s="24"/>
      <c r="E54" s="24"/>
      <c r="F54" s="24"/>
      <c r="G54" s="24"/>
      <c r="H54" s="24"/>
      <c r="I54" s="24"/>
      <c r="J54" s="18"/>
      <c r="K54" s="18"/>
      <c r="L54" s="18"/>
      <c r="M54" s="16"/>
      <c r="N54" s="16"/>
      <c r="O54" s="16"/>
    </row>
    <row r="55" spans="1:15" ht="12.75">
      <c r="A55" s="16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</sheetData>
  <mergeCells count="12">
    <mergeCell ref="C36:I36"/>
    <mergeCell ref="C54:I54"/>
    <mergeCell ref="B38:L38"/>
    <mergeCell ref="B40:G40"/>
    <mergeCell ref="I40:L40"/>
    <mergeCell ref="B2:L2"/>
    <mergeCell ref="B22:G22"/>
    <mergeCell ref="I22:L22"/>
    <mergeCell ref="B20:L20"/>
    <mergeCell ref="B4:G4"/>
    <mergeCell ref="I4:L4"/>
    <mergeCell ref="C18:I18"/>
  </mergeCells>
  <conditionalFormatting sqref="G8 E8 G26 E26 G44 E44">
    <cfRule type="cellIs" priority="1" dxfId="0" operator="notEqual" stopIfTrue="1">
      <formula>""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8" max="8" width="3.00390625" style="0" customWidth="1"/>
    <col min="10" max="10" width="11.421875" style="0" customWidth="1"/>
    <col min="11" max="11" width="12.140625" style="0" customWidth="1"/>
    <col min="13" max="13" width="22.57421875" style="0" customWidth="1"/>
  </cols>
  <sheetData>
    <row r="1" spans="1:16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t="str">
        <f>IF(D10&gt;F10,"superior","inferior")</f>
        <v>superior</v>
      </c>
    </row>
    <row r="2" spans="1:15" ht="12.75">
      <c r="A2" s="16"/>
      <c r="B2" s="22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16"/>
      <c r="N2" s="16"/>
      <c r="O2" s="16"/>
    </row>
    <row r="3" spans="1:15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16"/>
      <c r="B4" s="23" t="s">
        <v>5</v>
      </c>
      <c r="C4" s="23"/>
      <c r="D4" s="23"/>
      <c r="E4" s="23"/>
      <c r="F4" s="23"/>
      <c r="G4" s="23"/>
      <c r="H4" s="16"/>
      <c r="I4" s="23" t="s">
        <v>6</v>
      </c>
      <c r="J4" s="23"/>
      <c r="K4" s="23"/>
      <c r="L4" s="23"/>
      <c r="M4" s="16"/>
      <c r="N4" s="16"/>
      <c r="O4" s="16"/>
    </row>
    <row r="5" spans="1:15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2.75">
      <c r="A6" s="16"/>
      <c r="B6" s="16"/>
      <c r="C6" s="16"/>
      <c r="D6" s="16" t="s">
        <v>0</v>
      </c>
      <c r="E6" s="16"/>
      <c r="F6" s="16" t="s">
        <v>1</v>
      </c>
      <c r="G6" s="16"/>
      <c r="H6" s="18"/>
      <c r="I6" s="17" t="s">
        <v>4</v>
      </c>
      <c r="J6" s="17"/>
      <c r="K6" s="2">
        <f>D10-F10</f>
        <v>0.36</v>
      </c>
      <c r="L6" s="17"/>
      <c r="M6" s="16"/>
      <c r="N6" s="16"/>
      <c r="O6" s="16"/>
    </row>
    <row r="7" spans="1:15" ht="4.5" customHeight="1">
      <c r="A7" s="16"/>
      <c r="B7" s="17"/>
      <c r="C7" s="18"/>
      <c r="D7" s="18"/>
      <c r="E7" s="18"/>
      <c r="F7" s="18"/>
      <c r="G7" s="18"/>
      <c r="H7" s="18"/>
      <c r="I7" s="17"/>
      <c r="J7" s="17"/>
      <c r="K7" s="17"/>
      <c r="L7" s="17"/>
      <c r="M7" s="16"/>
      <c r="N7" s="16"/>
      <c r="O7" s="16"/>
    </row>
    <row r="8" spans="1:15" ht="12.75">
      <c r="A8" s="16"/>
      <c r="B8" s="17" t="s">
        <v>3</v>
      </c>
      <c r="C8" s="18"/>
      <c r="D8" s="1">
        <v>50</v>
      </c>
      <c r="E8" s="19">
        <f>IF(D8&lt;30,"&lt;30 !","")</f>
      </c>
      <c r="F8" s="1">
        <v>50</v>
      </c>
      <c r="G8" s="19">
        <f>IF(F8&lt;30,"&lt;30 !","")</f>
      </c>
      <c r="H8" s="18"/>
      <c r="I8" s="17" t="s">
        <v>2</v>
      </c>
      <c r="J8" s="17"/>
      <c r="K8" s="2">
        <f>ROUND(SQRT(D10*(1-D10)/D8+F10*(1-F10)/F8),3)</f>
        <v>0.075</v>
      </c>
      <c r="L8" s="17"/>
      <c r="M8" s="16"/>
      <c r="N8" s="16"/>
      <c r="O8" s="16"/>
    </row>
    <row r="9" spans="1:15" ht="4.5" customHeight="1">
      <c r="A9" s="16"/>
      <c r="B9" s="17"/>
      <c r="C9" s="18"/>
      <c r="D9" s="18"/>
      <c r="E9" s="18"/>
      <c r="F9" s="18"/>
      <c r="G9" s="18"/>
      <c r="H9" s="18"/>
      <c r="I9" s="17"/>
      <c r="J9" s="17"/>
      <c r="K9" s="17"/>
      <c r="L9" s="17"/>
      <c r="M9" s="16"/>
      <c r="N9" s="16"/>
      <c r="O9" s="16"/>
    </row>
    <row r="10" spans="1:15" ht="12.75">
      <c r="A10" s="16"/>
      <c r="B10" s="17" t="s">
        <v>4</v>
      </c>
      <c r="C10" s="18"/>
      <c r="D10" s="1">
        <v>0.96</v>
      </c>
      <c r="E10" s="18"/>
      <c r="F10" s="1">
        <v>0.6</v>
      </c>
      <c r="G10" s="18"/>
      <c r="H10" s="18"/>
      <c r="I10" s="17" t="s">
        <v>10</v>
      </c>
      <c r="J10" s="17"/>
      <c r="K10" s="4">
        <f>ROUND(F16*K8,3)</f>
        <v>0.147</v>
      </c>
      <c r="L10" s="17"/>
      <c r="M10" s="16"/>
      <c r="N10" s="16"/>
      <c r="O10" s="16"/>
    </row>
    <row r="11" spans="1:15" ht="4.5" customHeight="1">
      <c r="A11" s="16"/>
      <c r="B11" s="17"/>
      <c r="C11" s="18"/>
      <c r="D11" s="18"/>
      <c r="E11" s="18"/>
      <c r="F11" s="18"/>
      <c r="G11" s="18"/>
      <c r="H11" s="18"/>
      <c r="I11" s="17"/>
      <c r="J11" s="17"/>
      <c r="K11" s="17"/>
      <c r="L11" s="17"/>
      <c r="M11" s="16"/>
      <c r="N11" s="16"/>
      <c r="O11" s="16"/>
    </row>
    <row r="12" spans="1:15" ht="12.75">
      <c r="A12" s="16"/>
      <c r="B12" s="17" t="s">
        <v>2</v>
      </c>
      <c r="C12" s="18"/>
      <c r="D12" s="2">
        <f>SQRT(D10*(1-D10)/D8)</f>
        <v>0.02771281292110205</v>
      </c>
      <c r="E12" s="18"/>
      <c r="F12" s="2">
        <f>SQRT(F10*(1-F10)/F8)</f>
        <v>0.06928203230275509</v>
      </c>
      <c r="G12" s="18"/>
      <c r="H12" s="18"/>
      <c r="I12" s="17" t="s">
        <v>8</v>
      </c>
      <c r="J12" s="17"/>
      <c r="K12" s="4">
        <f>K6+K10</f>
        <v>0.507</v>
      </c>
      <c r="L12" s="17"/>
      <c r="M12" s="16"/>
      <c r="N12" s="16"/>
      <c r="O12" s="16"/>
    </row>
    <row r="13" spans="1:15" ht="4.5" customHeight="1">
      <c r="A13" s="16"/>
      <c r="B13" s="17"/>
      <c r="C13" s="18"/>
      <c r="D13" s="18"/>
      <c r="E13" s="18"/>
      <c r="F13" s="18"/>
      <c r="G13" s="18"/>
      <c r="H13" s="18"/>
      <c r="I13" s="17"/>
      <c r="J13" s="17"/>
      <c r="K13" s="17"/>
      <c r="L13" s="17"/>
      <c r="M13" s="16"/>
      <c r="N13" s="16"/>
      <c r="O13" s="16"/>
    </row>
    <row r="14" spans="1:15" ht="12.75">
      <c r="A14" s="16"/>
      <c r="B14" s="16"/>
      <c r="C14" s="16"/>
      <c r="D14" s="16"/>
      <c r="E14" s="16"/>
      <c r="F14" s="16"/>
      <c r="G14" s="18"/>
      <c r="H14" s="18"/>
      <c r="I14" s="17" t="s">
        <v>9</v>
      </c>
      <c r="J14" s="17"/>
      <c r="K14" s="4">
        <f>K6-K10</f>
        <v>0.213</v>
      </c>
      <c r="L14" s="17"/>
      <c r="M14" s="16"/>
      <c r="N14" s="16"/>
      <c r="O14" s="16"/>
    </row>
    <row r="15" spans="1:15" ht="4.5" customHeight="1">
      <c r="A15" s="16"/>
      <c r="B15" s="18"/>
      <c r="C15" s="18"/>
      <c r="D15" s="18"/>
      <c r="E15" s="18"/>
      <c r="F15" s="18"/>
      <c r="G15" s="18"/>
      <c r="H15" s="18"/>
      <c r="I15" s="17"/>
      <c r="J15" s="17"/>
      <c r="K15" s="17"/>
      <c r="L15" s="18"/>
      <c r="M15" s="16"/>
      <c r="N15" s="16"/>
      <c r="O15" s="16"/>
    </row>
    <row r="16" spans="1:15" ht="12.75">
      <c r="A16" s="16"/>
      <c r="B16" s="17" t="s">
        <v>7</v>
      </c>
      <c r="C16" s="17"/>
      <c r="D16" s="3">
        <v>0.95</v>
      </c>
      <c r="E16" s="20" t="s">
        <v>11</v>
      </c>
      <c r="F16" s="2">
        <f>NORMSINV(D16+(1-D16)/2)</f>
        <v>1.959963984540054</v>
      </c>
      <c r="G16" s="18"/>
      <c r="H16" s="18"/>
      <c r="I16" s="17" t="s">
        <v>13</v>
      </c>
      <c r="J16" s="18"/>
      <c r="K16" s="4">
        <f>ROUND(K6/K8,3)</f>
        <v>4.8</v>
      </c>
      <c r="L16" s="18"/>
      <c r="M16" s="16"/>
      <c r="N16" s="16"/>
      <c r="O16" s="16"/>
    </row>
    <row r="17" spans="1:15" ht="12.75">
      <c r="A17" s="16"/>
      <c r="B17" s="18"/>
      <c r="C17" s="18"/>
      <c r="D17" s="18"/>
      <c r="E17" s="18"/>
      <c r="F17" s="18"/>
      <c r="G17" s="18"/>
      <c r="H17" s="18"/>
      <c r="I17" s="17"/>
      <c r="J17" s="17"/>
      <c r="K17" s="17"/>
      <c r="L17" s="18"/>
      <c r="M17" s="16"/>
      <c r="N17" s="16"/>
      <c r="O17" s="16"/>
    </row>
    <row r="18" spans="1:15" ht="12.75">
      <c r="A18" s="16"/>
      <c r="B18" s="18"/>
      <c r="C18" s="24" t="str">
        <f>IF(OR(AND(K12&gt;0,K14&gt;0),AND(K12&lt;0,K14&lt;0)),"A média da amostra 1 é "&amp;P1&amp;" à média da amostra 2","A média da amostra 1 não é "&amp;P1&amp;" à média da amostra 2")</f>
        <v>A média da amostra 1 é superior à média da amostra 2</v>
      </c>
      <c r="D18" s="24"/>
      <c r="E18" s="24"/>
      <c r="F18" s="24"/>
      <c r="G18" s="24"/>
      <c r="H18" s="24"/>
      <c r="I18" s="24"/>
      <c r="J18" s="18"/>
      <c r="K18" s="18"/>
      <c r="L18" s="18"/>
      <c r="M18" s="16"/>
      <c r="N18" s="16"/>
      <c r="O18" s="16"/>
    </row>
    <row r="19" spans="1:15" ht="12.75">
      <c r="A19" s="1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/>
      <c r="N19" s="16"/>
      <c r="O19" s="16"/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</sheetData>
  <mergeCells count="4">
    <mergeCell ref="B2:L2"/>
    <mergeCell ref="B4:G4"/>
    <mergeCell ref="I4:L4"/>
    <mergeCell ref="C18:I18"/>
  </mergeCells>
  <conditionalFormatting sqref="G8 E8">
    <cfRule type="cellIs" priority="1" dxfId="0" operator="notEqual" stopIfTrue="1">
      <formula>""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 Assis</dc:creator>
  <cp:keywords/>
  <dc:description/>
  <cp:lastModifiedBy>Rui Assis</cp:lastModifiedBy>
  <dcterms:created xsi:type="dcterms:W3CDTF">1999-11-30T21:30:03Z</dcterms:created>
  <dcterms:modified xsi:type="dcterms:W3CDTF">2007-02-28T14:13:28Z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