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80" windowHeight="9090"/>
  </bookViews>
  <sheets>
    <sheet name="Acolhimento" sheetId="2" r:id="rId1"/>
    <sheet name="Dados e resultados" sheetId="1" r:id="rId2"/>
    <sheet name="Gráfico" sheetId="3" r:id="rId3"/>
  </sheets>
  <calcPr calcId="125725"/>
</workbook>
</file>

<file path=xl/calcChain.xml><?xml version="1.0" encoding="utf-8"?>
<calcChain xmlns="http://schemas.openxmlformats.org/spreadsheetml/2006/main">
  <c r="J6" i="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11"/>
  <c r="J11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2"/>
  <c r="H13"/>
  <c r="H14"/>
  <c r="H11"/>
  <c r="J2"/>
  <c r="B61" l="1"/>
  <c r="B62"/>
  <c r="B63"/>
  <c r="A63" s="1"/>
  <c r="B64"/>
  <c r="B65"/>
  <c r="A65" s="1"/>
  <c r="B66"/>
  <c r="B67"/>
  <c r="A67" s="1"/>
  <c r="B68"/>
  <c r="B69"/>
  <c r="A69" s="1"/>
  <c r="B70"/>
  <c r="B71"/>
  <c r="A71" s="1"/>
  <c r="B72"/>
  <c r="B73"/>
  <c r="A73" s="1"/>
  <c r="B74"/>
  <c r="B75"/>
  <c r="A75" s="1"/>
  <c r="B76"/>
  <c r="B77"/>
  <c r="A77" s="1"/>
  <c r="B78"/>
  <c r="B79"/>
  <c r="A79" s="1"/>
  <c r="B80"/>
  <c r="B81"/>
  <c r="A81" s="1"/>
  <c r="B82"/>
  <c r="B83"/>
  <c r="A83" s="1"/>
  <c r="B84"/>
  <c r="B85"/>
  <c r="A85" s="1"/>
  <c r="B86"/>
  <c r="B87"/>
  <c r="A87" s="1"/>
  <c r="B88"/>
  <c r="B89"/>
  <c r="A89" s="1"/>
  <c r="B90"/>
  <c r="B91"/>
  <c r="A91" s="1"/>
  <c r="B92"/>
  <c r="B93"/>
  <c r="A93" s="1"/>
  <c r="B94"/>
  <c r="B95"/>
  <c r="A95" s="1"/>
  <c r="B96"/>
  <c r="B97"/>
  <c r="A97" s="1"/>
  <c r="B98"/>
  <c r="B99"/>
  <c r="A99" s="1"/>
  <c r="B100"/>
  <c r="B101"/>
  <c r="A101" s="1"/>
  <c r="B102"/>
  <c r="B103"/>
  <c r="A103" s="1"/>
  <c r="B104"/>
  <c r="B105"/>
  <c r="A105" s="1"/>
  <c r="B106"/>
  <c r="B107"/>
  <c r="A107" s="1"/>
  <c r="B108"/>
  <c r="B109"/>
  <c r="A109" s="1"/>
  <c r="B11"/>
  <c r="A11" s="1"/>
  <c r="B12"/>
  <c r="A12" s="1"/>
  <c r="B13"/>
  <c r="A13" s="1"/>
  <c r="B14"/>
  <c r="A14" s="1"/>
  <c r="B15"/>
  <c r="A15" s="1"/>
  <c r="B16"/>
  <c r="A16" s="1"/>
  <c r="B17"/>
  <c r="A17" s="1"/>
  <c r="B18"/>
  <c r="A18" s="1"/>
  <c r="B19"/>
  <c r="A19" s="1"/>
  <c r="B20"/>
  <c r="A20" s="1"/>
  <c r="B21"/>
  <c r="A21" s="1"/>
  <c r="B22"/>
  <c r="A22" s="1"/>
  <c r="B23"/>
  <c r="A23" s="1"/>
  <c r="B24"/>
  <c r="A24" s="1"/>
  <c r="B25"/>
  <c r="A25" s="1"/>
  <c r="B26"/>
  <c r="A26" s="1"/>
  <c r="B27"/>
  <c r="A27" s="1"/>
  <c r="B28"/>
  <c r="A28" s="1"/>
  <c r="B29"/>
  <c r="A29" s="1"/>
  <c r="B30"/>
  <c r="A30" s="1"/>
  <c r="B31"/>
  <c r="A31" s="1"/>
  <c r="B32"/>
  <c r="A32" s="1"/>
  <c r="B33"/>
  <c r="A33" s="1"/>
  <c r="B34"/>
  <c r="A34" s="1"/>
  <c r="B35"/>
  <c r="A35" s="1"/>
  <c r="B36"/>
  <c r="A36" s="1"/>
  <c r="B37"/>
  <c r="A37" s="1"/>
  <c r="B38"/>
  <c r="A38" s="1"/>
  <c r="B39"/>
  <c r="A39" s="1"/>
  <c r="B40"/>
  <c r="A40" s="1"/>
  <c r="B41"/>
  <c r="A41" s="1"/>
  <c r="B42"/>
  <c r="A42" s="1"/>
  <c r="B43"/>
  <c r="A43" s="1"/>
  <c r="B44"/>
  <c r="A44" s="1"/>
  <c r="B45"/>
  <c r="A45" s="1"/>
  <c r="B46"/>
  <c r="A46" s="1"/>
  <c r="B47"/>
  <c r="A47" s="1"/>
  <c r="B48"/>
  <c r="A48" s="1"/>
  <c r="B49"/>
  <c r="A49" s="1"/>
  <c r="B50"/>
  <c r="A50" s="1"/>
  <c r="B51"/>
  <c r="A51" s="1"/>
  <c r="B52"/>
  <c r="A52" s="1"/>
  <c r="B53"/>
  <c r="A53" s="1"/>
  <c r="B54"/>
  <c r="A54" s="1"/>
  <c r="B55"/>
  <c r="A55" s="1"/>
  <c r="B56"/>
  <c r="A56" s="1"/>
  <c r="B57"/>
  <c r="A57" s="1"/>
  <c r="B58"/>
  <c r="A58" s="1"/>
  <c r="B59"/>
  <c r="A59" s="1"/>
  <c r="B60"/>
  <c r="A60" s="1"/>
  <c r="B1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O90"/>
  <c r="I91"/>
  <c r="O91"/>
  <c r="I92"/>
  <c r="O92"/>
  <c r="I93"/>
  <c r="O93"/>
  <c r="I94"/>
  <c r="O94"/>
  <c r="I95"/>
  <c r="I96"/>
  <c r="I97"/>
  <c r="I98"/>
  <c r="I99"/>
  <c r="I100"/>
  <c r="I101"/>
  <c r="I102"/>
  <c r="I103"/>
  <c r="I104"/>
  <c r="I105"/>
  <c r="I106"/>
  <c r="I107"/>
  <c r="I108"/>
  <c r="I109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E47"/>
  <c r="F47" s="1"/>
  <c r="E48"/>
  <c r="F48" s="1"/>
  <c r="E49"/>
  <c r="F49" s="1"/>
  <c r="E50"/>
  <c r="F50" s="1"/>
  <c r="E51"/>
  <c r="F51" s="1"/>
  <c r="E52"/>
  <c r="F52" s="1"/>
  <c r="E53"/>
  <c r="F53" s="1"/>
  <c r="E54"/>
  <c r="F54" s="1"/>
  <c r="E55"/>
  <c r="F55" s="1"/>
  <c r="E56"/>
  <c r="F56" s="1"/>
  <c r="E57"/>
  <c r="F57" s="1"/>
  <c r="E58"/>
  <c r="F58" s="1"/>
  <c r="E59"/>
  <c r="F59" s="1"/>
  <c r="E60"/>
  <c r="F60" s="1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H5"/>
  <c r="G12" s="1"/>
  <c r="I12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N109" l="1"/>
  <c r="J109"/>
  <c r="R109"/>
  <c r="N107"/>
  <c r="J107"/>
  <c r="R107"/>
  <c r="N105"/>
  <c r="J105"/>
  <c r="R105"/>
  <c r="N103"/>
  <c r="J103"/>
  <c r="R103"/>
  <c r="N101"/>
  <c r="J101"/>
  <c r="R101"/>
  <c r="N99"/>
  <c r="J99"/>
  <c r="R99"/>
  <c r="N97"/>
  <c r="J97"/>
  <c r="R97"/>
  <c r="N95"/>
  <c r="J95"/>
  <c r="R95"/>
  <c r="N94"/>
  <c r="J94"/>
  <c r="R94"/>
  <c r="N93"/>
  <c r="J93"/>
  <c r="R93"/>
  <c r="N92"/>
  <c r="J92"/>
  <c r="R92"/>
  <c r="N91"/>
  <c r="J91"/>
  <c r="R91"/>
  <c r="N90"/>
  <c r="J90"/>
  <c r="R90"/>
  <c r="O88"/>
  <c r="J88"/>
  <c r="R88"/>
  <c r="O86"/>
  <c r="J86"/>
  <c r="R86"/>
  <c r="O84"/>
  <c r="J84"/>
  <c r="R84"/>
  <c r="O82"/>
  <c r="J82"/>
  <c r="R82"/>
  <c r="O80"/>
  <c r="J80"/>
  <c r="R80"/>
  <c r="O78"/>
  <c r="J78"/>
  <c r="R78"/>
  <c r="O76"/>
  <c r="J76"/>
  <c r="R76"/>
  <c r="O74"/>
  <c r="J74"/>
  <c r="R74"/>
  <c r="O72"/>
  <c r="J72"/>
  <c r="R72"/>
  <c r="O70"/>
  <c r="J70"/>
  <c r="R70"/>
  <c r="O68"/>
  <c r="J68"/>
  <c r="R68"/>
  <c r="O66"/>
  <c r="J66"/>
  <c r="R66"/>
  <c r="O64"/>
  <c r="J64"/>
  <c r="R64"/>
  <c r="O62"/>
  <c r="J62"/>
  <c r="R62"/>
  <c r="A108"/>
  <c r="A106"/>
  <c r="A104"/>
  <c r="A102"/>
  <c r="A100"/>
  <c r="A98"/>
  <c r="A96"/>
  <c r="A94"/>
  <c r="A92"/>
  <c r="A90"/>
  <c r="A88"/>
  <c r="A86"/>
  <c r="A84"/>
  <c r="A82"/>
  <c r="A80"/>
  <c r="A78"/>
  <c r="A76"/>
  <c r="A74"/>
  <c r="A72"/>
  <c r="A70"/>
  <c r="A68"/>
  <c r="A66"/>
  <c r="A64"/>
  <c r="A62"/>
  <c r="N108"/>
  <c r="J108"/>
  <c r="R108"/>
  <c r="N106"/>
  <c r="J106"/>
  <c r="R106"/>
  <c r="N104"/>
  <c r="J104"/>
  <c r="R104"/>
  <c r="N102"/>
  <c r="J102"/>
  <c r="R102"/>
  <c r="N100"/>
  <c r="J100"/>
  <c r="R100"/>
  <c r="N98"/>
  <c r="J98"/>
  <c r="R98"/>
  <c r="N96"/>
  <c r="J96"/>
  <c r="R96"/>
  <c r="O89"/>
  <c r="J89"/>
  <c r="R89"/>
  <c r="O87"/>
  <c r="J87"/>
  <c r="R87"/>
  <c r="O85"/>
  <c r="J85"/>
  <c r="R85"/>
  <c r="O83"/>
  <c r="J83"/>
  <c r="R83"/>
  <c r="O81"/>
  <c r="J81"/>
  <c r="R81"/>
  <c r="O79"/>
  <c r="J79"/>
  <c r="R79"/>
  <c r="O77"/>
  <c r="J77"/>
  <c r="R77"/>
  <c r="O75"/>
  <c r="J75"/>
  <c r="R75"/>
  <c r="O73"/>
  <c r="J73"/>
  <c r="R73"/>
  <c r="O71"/>
  <c r="J71"/>
  <c r="R71"/>
  <c r="O69"/>
  <c r="J69"/>
  <c r="R69"/>
  <c r="O67"/>
  <c r="J67"/>
  <c r="R67"/>
  <c r="O65"/>
  <c r="J65"/>
  <c r="R65"/>
  <c r="O63"/>
  <c r="J63"/>
  <c r="R63"/>
  <c r="O61"/>
  <c r="J61"/>
  <c r="R61"/>
  <c r="A61"/>
  <c r="O109"/>
  <c r="O108"/>
  <c r="O107"/>
  <c r="O106"/>
  <c r="O105"/>
  <c r="O104"/>
  <c r="O103"/>
  <c r="O102"/>
  <c r="O101"/>
  <c r="O100"/>
  <c r="O99"/>
  <c r="O98"/>
  <c r="O97"/>
  <c r="O96"/>
  <c r="O95"/>
  <c r="O12"/>
  <c r="N12"/>
  <c r="P12"/>
  <c r="G59"/>
  <c r="I59" s="1"/>
  <c r="G57"/>
  <c r="I57" s="1"/>
  <c r="G55"/>
  <c r="I55" s="1"/>
  <c r="G53"/>
  <c r="I53" s="1"/>
  <c r="G51"/>
  <c r="I51" s="1"/>
  <c r="G49"/>
  <c r="I49" s="1"/>
  <c r="G47"/>
  <c r="I47" s="1"/>
  <c r="G45"/>
  <c r="I45" s="1"/>
  <c r="G43"/>
  <c r="I43" s="1"/>
  <c r="G41"/>
  <c r="I41" s="1"/>
  <c r="G39"/>
  <c r="I39" s="1"/>
  <c r="G37"/>
  <c r="I37" s="1"/>
  <c r="G35"/>
  <c r="I35" s="1"/>
  <c r="G33"/>
  <c r="I33" s="1"/>
  <c r="G31"/>
  <c r="I31" s="1"/>
  <c r="G29"/>
  <c r="I29" s="1"/>
  <c r="G27"/>
  <c r="I27" s="1"/>
  <c r="G25"/>
  <c r="I25" s="1"/>
  <c r="G23"/>
  <c r="I23" s="1"/>
  <c r="G21"/>
  <c r="I21" s="1"/>
  <c r="G19"/>
  <c r="I19" s="1"/>
  <c r="G17"/>
  <c r="I17" s="1"/>
  <c r="G15"/>
  <c r="I15" s="1"/>
  <c r="G13"/>
  <c r="I13" s="1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N89"/>
  <c r="P89"/>
  <c r="N88"/>
  <c r="P88"/>
  <c r="N87"/>
  <c r="P87"/>
  <c r="N86"/>
  <c r="P86"/>
  <c r="N85"/>
  <c r="P85"/>
  <c r="N84"/>
  <c r="P84"/>
  <c r="N83"/>
  <c r="P83"/>
  <c r="N82"/>
  <c r="P82"/>
  <c r="N81"/>
  <c r="P81"/>
  <c r="N80"/>
  <c r="P80"/>
  <c r="N79"/>
  <c r="P79"/>
  <c r="N78"/>
  <c r="P78"/>
  <c r="N77"/>
  <c r="P77"/>
  <c r="N76"/>
  <c r="P76"/>
  <c r="N75"/>
  <c r="P75"/>
  <c r="N74"/>
  <c r="P74"/>
  <c r="N73"/>
  <c r="P73"/>
  <c r="N72"/>
  <c r="P72"/>
  <c r="N71"/>
  <c r="P71"/>
  <c r="N70"/>
  <c r="P70"/>
  <c r="N69"/>
  <c r="P69"/>
  <c r="N68"/>
  <c r="P68"/>
  <c r="N67"/>
  <c r="P67"/>
  <c r="N66"/>
  <c r="P66"/>
  <c r="N65"/>
  <c r="P65"/>
  <c r="N64"/>
  <c r="P64"/>
  <c r="N63"/>
  <c r="P63"/>
  <c r="N62"/>
  <c r="P62"/>
  <c r="N61"/>
  <c r="P61"/>
  <c r="G11"/>
  <c r="G60"/>
  <c r="I60" s="1"/>
  <c r="G58"/>
  <c r="I58" s="1"/>
  <c r="G56"/>
  <c r="I56" s="1"/>
  <c r="G54"/>
  <c r="I54" s="1"/>
  <c r="G52"/>
  <c r="I52" s="1"/>
  <c r="G50"/>
  <c r="I50" s="1"/>
  <c r="G48"/>
  <c r="I48" s="1"/>
  <c r="G46"/>
  <c r="I46" s="1"/>
  <c r="G44"/>
  <c r="I44" s="1"/>
  <c r="G42"/>
  <c r="I42" s="1"/>
  <c r="G40"/>
  <c r="I40" s="1"/>
  <c r="G38"/>
  <c r="I38" s="1"/>
  <c r="G36"/>
  <c r="I36" s="1"/>
  <c r="G34"/>
  <c r="I34" s="1"/>
  <c r="G32"/>
  <c r="I32" s="1"/>
  <c r="G30"/>
  <c r="I30" s="1"/>
  <c r="G28"/>
  <c r="I28" s="1"/>
  <c r="G26"/>
  <c r="I26" s="1"/>
  <c r="G24"/>
  <c r="I24" s="1"/>
  <c r="G22"/>
  <c r="I22" s="1"/>
  <c r="G20"/>
  <c r="I20" s="1"/>
  <c r="G18"/>
  <c r="I18" s="1"/>
  <c r="G16"/>
  <c r="I16" s="1"/>
  <c r="G14"/>
  <c r="I14" s="1"/>
  <c r="J60" l="1"/>
  <c r="R60"/>
  <c r="O14"/>
  <c r="N14"/>
  <c r="P14"/>
  <c r="O18"/>
  <c r="N18"/>
  <c r="P18"/>
  <c r="O22"/>
  <c r="N22"/>
  <c r="P22"/>
  <c r="O26"/>
  <c r="N26"/>
  <c r="P26"/>
  <c r="O30"/>
  <c r="N30"/>
  <c r="P30"/>
  <c r="O34"/>
  <c r="N34"/>
  <c r="P34"/>
  <c r="O38"/>
  <c r="N38"/>
  <c r="P38"/>
  <c r="O42"/>
  <c r="N42"/>
  <c r="P42"/>
  <c r="O46"/>
  <c r="N46"/>
  <c r="P46"/>
  <c r="O50"/>
  <c r="N50"/>
  <c r="P50"/>
  <c r="N54"/>
  <c r="P54"/>
  <c r="O54"/>
  <c r="N58"/>
  <c r="P58"/>
  <c r="O58"/>
  <c r="I11"/>
  <c r="O15"/>
  <c r="N15"/>
  <c r="P15"/>
  <c r="O19"/>
  <c r="N19"/>
  <c r="P19"/>
  <c r="O23"/>
  <c r="N23"/>
  <c r="P23"/>
  <c r="O27"/>
  <c r="N27"/>
  <c r="P27"/>
  <c r="O31"/>
  <c r="N31"/>
  <c r="P31"/>
  <c r="O35"/>
  <c r="N35"/>
  <c r="P35"/>
  <c r="O39"/>
  <c r="N39"/>
  <c r="P39"/>
  <c r="O43"/>
  <c r="N43"/>
  <c r="P43"/>
  <c r="O47"/>
  <c r="N47"/>
  <c r="P47"/>
  <c r="O51"/>
  <c r="N51"/>
  <c r="P51"/>
  <c r="N55"/>
  <c r="P55"/>
  <c r="O55"/>
  <c r="N59"/>
  <c r="P59"/>
  <c r="O59"/>
  <c r="O16"/>
  <c r="N16"/>
  <c r="P16"/>
  <c r="O20"/>
  <c r="N20"/>
  <c r="P20"/>
  <c r="O24"/>
  <c r="N24"/>
  <c r="P24"/>
  <c r="O28"/>
  <c r="N28"/>
  <c r="P28"/>
  <c r="O32"/>
  <c r="N32"/>
  <c r="P32"/>
  <c r="O36"/>
  <c r="N36"/>
  <c r="P36"/>
  <c r="O40"/>
  <c r="N40"/>
  <c r="P40"/>
  <c r="O44"/>
  <c r="N44"/>
  <c r="P44"/>
  <c r="O48"/>
  <c r="N48"/>
  <c r="P48"/>
  <c r="O52"/>
  <c r="N52"/>
  <c r="P52"/>
  <c r="N56"/>
  <c r="P56"/>
  <c r="O56"/>
  <c r="N60"/>
  <c r="P60"/>
  <c r="O60"/>
  <c r="O13"/>
  <c r="N13"/>
  <c r="P13"/>
  <c r="O17"/>
  <c r="N17"/>
  <c r="P17"/>
  <c r="O21"/>
  <c r="N21"/>
  <c r="P21"/>
  <c r="O25"/>
  <c r="N25"/>
  <c r="P25"/>
  <c r="O29"/>
  <c r="N29"/>
  <c r="P29"/>
  <c r="O33"/>
  <c r="N33"/>
  <c r="P33"/>
  <c r="O37"/>
  <c r="N37"/>
  <c r="P37"/>
  <c r="O41"/>
  <c r="N41"/>
  <c r="P41"/>
  <c r="O45"/>
  <c r="N45"/>
  <c r="P45"/>
  <c r="O49"/>
  <c r="N49"/>
  <c r="P49"/>
  <c r="O53"/>
  <c r="N53"/>
  <c r="P53"/>
  <c r="N57"/>
  <c r="P57"/>
  <c r="O57"/>
  <c r="O11" l="1"/>
  <c r="P11"/>
  <c r="N11"/>
</calcChain>
</file>

<file path=xl/comments1.xml><?xml version="1.0" encoding="utf-8"?>
<comments xmlns="http://schemas.openxmlformats.org/spreadsheetml/2006/main">
  <authors>
    <author>Rui Assis</author>
  </authors>
  <commentList>
    <comment ref="I3" authorId="0">
      <text>
        <r>
          <rPr>
            <sz val="9"/>
            <color indexed="81"/>
            <rFont val="Tahoma"/>
            <family val="2"/>
          </rPr>
          <t xml:space="preserve">População da qual a amostra foi recolhida. 
</t>
        </r>
      </text>
    </comment>
    <comment ref="J3" authorId="0">
      <text>
        <r>
          <rPr>
            <sz val="9"/>
            <color indexed="81"/>
            <rFont val="Tahoma"/>
            <family val="2"/>
          </rPr>
          <t xml:space="preserve">Se a dimensão da população não é conhecida ou é infinita, deixar em branco. 
</t>
        </r>
      </text>
    </comment>
  </commentList>
</comments>
</file>

<file path=xl/sharedStrings.xml><?xml version="1.0" encoding="utf-8"?>
<sst xmlns="http://schemas.openxmlformats.org/spreadsheetml/2006/main" count="28" uniqueCount="27">
  <si>
    <t>OBJECTIVOS</t>
  </si>
  <si>
    <t>Observações</t>
  </si>
  <si>
    <t>Média acumulada</t>
  </si>
  <si>
    <t>Desvio padrão</t>
  </si>
  <si>
    <t>Erro amostral</t>
  </si>
  <si>
    <t>n</t>
  </si>
  <si>
    <t>Rui Assis</t>
  </si>
  <si>
    <t>Observações suficientes?</t>
  </si>
  <si>
    <t>e</t>
  </si>
  <si>
    <t>Nº necessário de observações de uma proporção</t>
  </si>
  <si>
    <t>Normal reduzida</t>
  </si>
  <si>
    <t>Estatística Aplicada</t>
  </si>
  <si>
    <t>http://www.rassis.com</t>
  </si>
  <si>
    <t xml:space="preserve">Células a azul para dados, verde claro para cálculos intermédios e amarelo para resultados </t>
  </si>
  <si>
    <t>Observações adicionais necessárias</t>
  </si>
  <si>
    <t>LSIC</t>
  </si>
  <si>
    <t>Médias</t>
  </si>
  <si>
    <t>rassis@rassis.com</t>
  </si>
  <si>
    <r>
      <t>Erro amostral tolerado (</t>
    </r>
    <r>
      <rPr>
        <i/>
        <sz val="10"/>
        <rFont val="Symbol"/>
        <family val="1"/>
        <charset val="2"/>
      </rPr>
      <t>e</t>
    </r>
    <r>
      <rPr>
        <sz val="10"/>
        <rFont val="Arial"/>
        <family val="2"/>
      </rPr>
      <t>) ≤</t>
    </r>
  </si>
  <si>
    <r>
      <t>Nível de confiança (</t>
    </r>
    <r>
      <rPr>
        <i/>
        <sz val="10"/>
        <rFont val="Symbol"/>
        <family val="1"/>
        <charset val="2"/>
      </rPr>
      <t>d</t>
    </r>
    <r>
      <rPr>
        <sz val="10"/>
        <rFont val="Symbol"/>
        <family val="1"/>
        <charset val="2"/>
      </rPr>
      <t>)</t>
    </r>
    <r>
      <rPr>
        <sz val="12.5"/>
        <rFont val="Arial"/>
        <family val="2"/>
      </rPr>
      <t xml:space="preserve"> </t>
    </r>
    <r>
      <rPr>
        <sz val="10"/>
        <rFont val="Arial"/>
        <family val="2"/>
      </rPr>
      <t>=</t>
    </r>
  </si>
  <si>
    <r>
      <t>Nível de significância (</t>
    </r>
    <r>
      <rPr>
        <i/>
        <sz val="10"/>
        <rFont val="Symbol"/>
        <family val="1"/>
        <charset val="2"/>
      </rPr>
      <t>a</t>
    </r>
    <r>
      <rPr>
        <sz val="10"/>
        <rFont val="Symbol"/>
        <family val="1"/>
        <charset val="2"/>
      </rPr>
      <t>)</t>
    </r>
    <r>
      <rPr>
        <sz val="10"/>
        <rFont val="Arial"/>
        <family val="2"/>
      </rPr>
      <t xml:space="preserve"> =</t>
    </r>
  </si>
  <si>
    <r>
      <t>`</t>
    </r>
    <r>
      <rPr>
        <i/>
        <sz val="10"/>
        <rFont val="Arial"/>
        <family val="2"/>
      </rPr>
      <t>p</t>
    </r>
  </si>
  <si>
    <r>
      <t>Ö[</t>
    </r>
    <r>
      <rPr>
        <i/>
        <sz val="10"/>
        <rFont val="Symbol"/>
        <family val="1"/>
        <charset val="2"/>
      </rPr>
      <t>`</t>
    </r>
    <r>
      <rPr>
        <i/>
        <sz val="10"/>
        <rFont val="Arial"/>
        <family val="2"/>
      </rPr>
      <t>p(</t>
    </r>
    <r>
      <rPr>
        <sz val="10"/>
        <rFont val="Arial"/>
        <family val="2"/>
      </rPr>
      <t>1 -</t>
    </r>
    <r>
      <rPr>
        <i/>
        <sz val="10"/>
        <rFont val="Symbol"/>
        <family val="1"/>
        <charset val="2"/>
      </rPr>
      <t>`</t>
    </r>
    <r>
      <rPr>
        <i/>
        <sz val="10"/>
        <rFont val="Arial"/>
        <family val="2"/>
      </rPr>
      <t>p)/n</t>
    </r>
    <r>
      <rPr>
        <sz val="10"/>
        <rFont val="Arial"/>
        <family val="2"/>
      </rPr>
      <t>]</t>
    </r>
  </si>
  <si>
    <r>
      <t>Z</t>
    </r>
    <r>
      <rPr>
        <i/>
        <sz val="8"/>
        <rFont val="Arial"/>
        <family val="2"/>
      </rPr>
      <t>(</t>
    </r>
    <r>
      <rPr>
        <i/>
        <sz val="8"/>
        <rFont val="Symbol"/>
        <family val="1"/>
        <charset val="2"/>
      </rPr>
      <t>a</t>
    </r>
    <r>
      <rPr>
        <sz val="8"/>
        <rFont val="Arial"/>
        <family val="2"/>
      </rPr>
      <t>/2</t>
    </r>
    <r>
      <rPr>
        <i/>
        <sz val="8"/>
        <rFont val="Arial"/>
        <family val="2"/>
      </rPr>
      <t>)</t>
    </r>
  </si>
  <si>
    <t>Valor a considerar</t>
  </si>
  <si>
    <t>População =</t>
  </si>
  <si>
    <t>(corrigido do factor populacional)</t>
  </si>
</sst>
</file>

<file path=xl/styles.xml><?xml version="1.0" encoding="utf-8"?>
<styleSheet xmlns="http://schemas.openxmlformats.org/spreadsheetml/2006/main">
  <numFmts count="1">
    <numFmt numFmtId="164" formatCode="#,##0.000"/>
  </numFmts>
  <fonts count="26"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2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9"/>
      <name val="Times New Roman"/>
      <family val="1"/>
    </font>
    <font>
      <b/>
      <sz val="12"/>
      <name val="Arial"/>
      <family val="2"/>
    </font>
    <font>
      <b/>
      <sz val="14"/>
      <color indexed="12"/>
      <name val="Times New Roman"/>
      <family val="1"/>
    </font>
    <font>
      <i/>
      <sz val="10"/>
      <name val="Symbol"/>
      <family val="1"/>
      <charset val="2"/>
    </font>
    <font>
      <sz val="12.5"/>
      <name val="Arial"/>
      <family val="2"/>
    </font>
    <font>
      <sz val="10"/>
      <color indexed="8"/>
      <name val="Arial"/>
      <family val="2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u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Symbol"/>
      <family val="1"/>
      <charset val="2"/>
    </font>
    <font>
      <i/>
      <sz val="10"/>
      <name val="Arial"/>
      <family val="2"/>
    </font>
    <font>
      <i/>
      <sz val="8"/>
      <name val="Symbol"/>
      <family val="1"/>
      <charset val="2"/>
    </font>
    <font>
      <i/>
      <sz val="8"/>
      <name val="Arial"/>
      <family val="2"/>
    </font>
    <font>
      <sz val="9"/>
      <color indexed="81"/>
      <name val="Tahoma"/>
      <family val="2"/>
    </font>
    <font>
      <sz val="10"/>
      <color theme="8" tint="0.39997558519241921"/>
      <name val="Arial"/>
      <family val="2"/>
    </font>
    <font>
      <sz val="12"/>
      <color indexed="12"/>
      <name val="Times New Roman"/>
      <family val="1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 applyBorder="1" applyAlignment="1" applyProtection="1">
      <alignment horizontal="right"/>
    </xf>
    <xf numFmtId="0" fontId="3" fillId="3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10" fontId="3" fillId="4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4" borderId="0" xfId="0" applyNumberFormat="1" applyFont="1" applyFill="1" applyBorder="1" applyAlignment="1">
      <alignment horizontal="center"/>
    </xf>
    <xf numFmtId="0" fontId="2" fillId="2" borderId="0" xfId="0" applyFont="1" applyFill="1" applyProtection="1"/>
    <xf numFmtId="0" fontId="2" fillId="5" borderId="0" xfId="0" applyFont="1" applyFill="1" applyProtection="1"/>
    <xf numFmtId="0" fontId="6" fillId="5" borderId="0" xfId="0" applyFont="1" applyFill="1" applyAlignment="1" applyProtection="1">
      <alignment horizontal="center"/>
    </xf>
    <xf numFmtId="0" fontId="7" fillId="2" borderId="0" xfId="0" applyFont="1" applyFill="1" applyProtection="1"/>
    <xf numFmtId="0" fontId="9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14" fillId="2" borderId="0" xfId="0" applyFont="1" applyFill="1" applyAlignment="1" applyProtection="1">
      <alignment horizontal="center"/>
    </xf>
    <xf numFmtId="0" fontId="16" fillId="2" borderId="0" xfId="1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  <protection hidden="1"/>
    </xf>
    <xf numFmtId="0" fontId="2" fillId="0" borderId="0" xfId="0" applyFont="1"/>
    <xf numFmtId="0" fontId="4" fillId="2" borderId="0" xfId="0" applyFont="1" applyFill="1" applyAlignment="1">
      <alignment horizontal="center"/>
    </xf>
    <xf numFmtId="10" fontId="3" fillId="3" borderId="0" xfId="0" applyNumberFormat="1" applyFont="1" applyFill="1" applyBorder="1" applyAlignment="1" applyProtection="1">
      <alignment horizontal="center"/>
      <protection locked="0"/>
    </xf>
    <xf numFmtId="164" fontId="3" fillId="4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17" fontId="15" fillId="2" borderId="0" xfId="0" applyNumberFormat="1" applyFont="1" applyFill="1" applyAlignment="1" applyProtection="1">
      <alignment horizontal="center"/>
    </xf>
    <xf numFmtId="0" fontId="19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3" fillId="2" borderId="0" xfId="0" applyFont="1" applyFill="1"/>
    <xf numFmtId="0" fontId="24" fillId="2" borderId="0" xfId="0" applyFont="1" applyFill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1" fillId="6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0" xfId="0" applyFont="1" applyFill="1"/>
    <xf numFmtId="10" fontId="25" fillId="7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3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Intervalo de confiança da média</a:t>
            </a:r>
          </a:p>
        </c:rich>
      </c:tx>
      <c:layout>
        <c:manualLayout>
          <c:xMode val="edge"/>
          <c:yMode val="edge"/>
          <c:x val="0.31954498448810759"/>
          <c:y val="7.288135593220339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8459152016546"/>
          <c:y val="0.16440677966101691"/>
          <c:w val="0.79007238883143738"/>
          <c:h val="0.67288135593220344"/>
        </c:manualLayout>
      </c:layout>
      <c:lineChart>
        <c:grouping val="standard"/>
        <c:ser>
          <c:idx val="1"/>
          <c:order val="0"/>
          <c:tx>
            <c:v>Média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'Dados e resultados'!$C$11:$C$109</c:f>
              <c:numCache>
                <c:formatCode>General</c:formatCode>
                <c:ptCount val="9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</c:numCache>
            </c:numRef>
          </c:cat>
          <c:val>
            <c:numRef>
              <c:f>'Dados e resultados'!$O$11:$O$109</c:f>
              <c:numCache>
                <c:formatCode>#,##0.000</c:formatCode>
                <c:ptCount val="99"/>
                <c:pt idx="0">
                  <c:v>0.5</c:v>
                </c:pt>
                <c:pt idx="1">
                  <c:v>0.66666666666666663</c:v>
                </c:pt>
                <c:pt idx="2">
                  <c:v>0.75</c:v>
                </c:pt>
                <c:pt idx="3">
                  <c:v>0.8</c:v>
                </c:pt>
                <c:pt idx="4">
                  <c:v>0.83333333333333337</c:v>
                </c:pt>
                <c:pt idx="5">
                  <c:v>0.8571428571428571</c:v>
                </c:pt>
                <c:pt idx="6">
                  <c:v>0.875</c:v>
                </c:pt>
                <c:pt idx="7">
                  <c:v>0.88888888888888884</c:v>
                </c:pt>
                <c:pt idx="8">
                  <c:v>0.9</c:v>
                </c:pt>
                <c:pt idx="9">
                  <c:v>0.81818181818181823</c:v>
                </c:pt>
                <c:pt idx="10">
                  <c:v>0.83333333333333337</c:v>
                </c:pt>
                <c:pt idx="11">
                  <c:v>0.84615384615384615</c:v>
                </c:pt>
                <c:pt idx="12">
                  <c:v>0.7857142857142857</c:v>
                </c:pt>
                <c:pt idx="13">
                  <c:v>0.8</c:v>
                </c:pt>
                <c:pt idx="14">
                  <c:v>0.75</c:v>
                </c:pt>
                <c:pt idx="15">
                  <c:v>0.76470588235294112</c:v>
                </c:pt>
                <c:pt idx="16">
                  <c:v>0.77777777777777779</c:v>
                </c:pt>
                <c:pt idx="17">
                  <c:v>0.78947368421052633</c:v>
                </c:pt>
                <c:pt idx="18">
                  <c:v>0.8</c:v>
                </c:pt>
                <c:pt idx="19">
                  <c:v>0.80952380952380953</c:v>
                </c:pt>
                <c:pt idx="20">
                  <c:v>0.81818181818181823</c:v>
                </c:pt>
                <c:pt idx="21">
                  <c:v>0.82608695652173914</c:v>
                </c:pt>
                <c:pt idx="22">
                  <c:v>0.79166666666666663</c:v>
                </c:pt>
                <c:pt idx="23">
                  <c:v>0.8</c:v>
                </c:pt>
                <c:pt idx="24">
                  <c:v>0.80769230769230771</c:v>
                </c:pt>
                <c:pt idx="25">
                  <c:v>0.81481481481481477</c:v>
                </c:pt>
                <c:pt idx="26">
                  <c:v>0.7857142857142857</c:v>
                </c:pt>
                <c:pt idx="27">
                  <c:v>0.7931034482758621</c:v>
                </c:pt>
                <c:pt idx="28">
                  <c:v>0.8</c:v>
                </c:pt>
                <c:pt idx="29">
                  <c:v>0.80645161290322576</c:v>
                </c:pt>
                <c:pt idx="30">
                  <c:v>0.8125</c:v>
                </c:pt>
                <c:pt idx="31">
                  <c:v>0.81818181818181823</c:v>
                </c:pt>
                <c:pt idx="32">
                  <c:v>0.82352941176470584</c:v>
                </c:pt>
                <c:pt idx="33">
                  <c:v>0.82857142857142863</c:v>
                </c:pt>
                <c:pt idx="34">
                  <c:v>0.83333333333333337</c:v>
                </c:pt>
                <c:pt idx="35">
                  <c:v>0.83783783783783783</c:v>
                </c:pt>
                <c:pt idx="36">
                  <c:v>0.81578947368421051</c:v>
                </c:pt>
                <c:pt idx="37">
                  <c:v>0.82051282051282048</c:v>
                </c:pt>
                <c:pt idx="38">
                  <c:v>0.82499999999999996</c:v>
                </c:pt>
                <c:pt idx="39">
                  <c:v>0.80487804878048785</c:v>
                </c:pt>
                <c:pt idx="40">
                  <c:v>0.80952380952380953</c:v>
                </c:pt>
                <c:pt idx="41">
                  <c:v>0.81395348837209303</c:v>
                </c:pt>
                <c:pt idx="42">
                  <c:v>0.81818181818181823</c:v>
                </c:pt>
                <c:pt idx="43">
                  <c:v>0.82222222222222219</c:v>
                </c:pt>
                <c:pt idx="44">
                  <c:v>0.82608695652173914</c:v>
                </c:pt>
                <c:pt idx="45">
                  <c:v>0.82978723404255317</c:v>
                </c:pt>
                <c:pt idx="46">
                  <c:v>0.83333333333333337</c:v>
                </c:pt>
                <c:pt idx="47">
                  <c:v>0.83673469387755106</c:v>
                </c:pt>
                <c:pt idx="48">
                  <c:v>0.84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</c:numCache>
            </c:numRef>
          </c:val>
        </c:ser>
        <c:ser>
          <c:idx val="2"/>
          <c:order val="1"/>
          <c:tx>
            <c:v>Intervalo superior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'Dados e resultados'!$C$11:$C$109</c:f>
              <c:numCache>
                <c:formatCode>General</c:formatCode>
                <c:ptCount val="9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</c:numCache>
            </c:numRef>
          </c:cat>
          <c:val>
            <c:numRef>
              <c:f>'Dados e resultados'!$P$11:$P$109</c:f>
              <c:numCache>
                <c:formatCode>#,##0.000</c:formatCode>
                <c:ptCount val="99"/>
                <c:pt idx="0">
                  <c:v>1.1926050025600188</c:v>
                </c:pt>
                <c:pt idx="1">
                  <c:v>1.1995670612541014</c:v>
                </c:pt>
                <c:pt idx="2">
                  <c:v>1.1737070170854909</c:v>
                </c:pt>
                <c:pt idx="3">
                  <c:v>1.1499063922454622</c:v>
                </c:pt>
                <c:pt idx="4">
                  <c:v>1.130785177399996</c:v>
                </c:pt>
                <c:pt idx="5">
                  <c:v>1.1155880962555806</c:v>
                </c:pt>
                <c:pt idx="6">
                  <c:v>1.1033679863572321</c:v>
                </c:pt>
                <c:pt idx="7">
                  <c:v>1.0933842230730859</c:v>
                </c:pt>
                <c:pt idx="8">
                  <c:v>1.0850990538931433</c:v>
                </c:pt>
                <c:pt idx="9">
                  <c:v>1.044964933823648</c:v>
                </c:pt>
                <c:pt idx="10">
                  <c:v>1.0430277890556083</c:v>
                </c:pt>
                <c:pt idx="11">
                  <c:v>1.0411024975473944</c:v>
                </c:pt>
                <c:pt idx="12">
                  <c:v>0.99924911434169805</c:v>
                </c:pt>
                <c:pt idx="13">
                  <c:v>1.0010008175889618</c:v>
                </c:pt>
                <c:pt idx="14">
                  <c:v>0.9605734152007761</c:v>
                </c:pt>
                <c:pt idx="15">
                  <c:v>0.96472448806406463</c:v>
                </c:pt>
                <c:pt idx="16">
                  <c:v>0.96819505314219712</c:v>
                </c:pt>
                <c:pt idx="17">
                  <c:v>0.97112772977793971</c:v>
                </c:pt>
                <c:pt idx="18">
                  <c:v>0.97362944548255781</c:v>
                </c:pt>
                <c:pt idx="19">
                  <c:v>0.97578167752930756</c:v>
                </c:pt>
                <c:pt idx="20">
                  <c:v>0.97764741451443249</c:v>
                </c:pt>
                <c:pt idx="21">
                  <c:v>0.97927598817144312</c:v>
                </c:pt>
                <c:pt idx="22">
                  <c:v>0.95226284113495618</c:v>
                </c:pt>
                <c:pt idx="23">
                  <c:v>0.95490221992879976</c:v>
                </c:pt>
                <c:pt idx="24">
                  <c:v>0.95727434806733291</c:v>
                </c:pt>
                <c:pt idx="25">
                  <c:v>0.95941620337983258</c:v>
                </c:pt>
                <c:pt idx="26">
                  <c:v>0.93563042791263251</c:v>
                </c:pt>
                <c:pt idx="27">
                  <c:v>0.93845427564478667</c:v>
                </c:pt>
                <c:pt idx="28">
                  <c:v>0.94104268859366669</c:v>
                </c:pt>
                <c:pt idx="29">
                  <c:v>0.94342314834770358</c:v>
                </c:pt>
                <c:pt idx="30">
                  <c:v>0.94561909525131227</c:v>
                </c:pt>
                <c:pt idx="31">
                  <c:v>0.94765063568195296</c:v>
                </c:pt>
                <c:pt idx="32">
                  <c:v>0.94953510714747091</c:v>
                </c:pt>
                <c:pt idx="33">
                  <c:v>0.95128753324525361</c:v>
                </c:pt>
                <c:pt idx="34">
                  <c:v>0.95292099257121787</c:v>
                </c:pt>
                <c:pt idx="35">
                  <c:v>0.9544469198588309</c:v>
                </c:pt>
                <c:pt idx="36">
                  <c:v>0.9367398864817329</c:v>
                </c:pt>
                <c:pt idx="37">
                  <c:v>0.93864117092802446</c:v>
                </c:pt>
                <c:pt idx="38">
                  <c:v>0.94042954038069126</c:v>
                </c:pt>
                <c:pt idx="39">
                  <c:v>0.92372849834917248</c:v>
                </c:pt>
                <c:pt idx="40">
                  <c:v>0.92581816011877516</c:v>
                </c:pt>
                <c:pt idx="41">
                  <c:v>0.92779421211059465</c:v>
                </c:pt>
                <c:pt idx="42">
                  <c:v>0.92966555623570057</c:v>
                </c:pt>
                <c:pt idx="43">
                  <c:v>0.93144019659442812</c:v>
                </c:pt>
                <c:pt idx="44">
                  <c:v>0.93312534909384315</c:v>
                </c:pt>
                <c:pt idx="45">
                  <c:v>0.93472753547316489</c:v>
                </c:pt>
                <c:pt idx="46">
                  <c:v>0.93625266425402731</c:v>
                </c:pt>
                <c:pt idx="47">
                  <c:v>0.93770610068008642</c:v>
                </c:pt>
                <c:pt idx="48">
                  <c:v>0.93909272734735705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</c:numCache>
            </c:numRef>
          </c:val>
        </c:ser>
        <c:ser>
          <c:idx val="3"/>
          <c:order val="2"/>
          <c:tx>
            <c:v>Intervalo inferior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'Dados e resultados'!$C$11:$C$109</c:f>
              <c:numCache>
                <c:formatCode>General</c:formatCode>
                <c:ptCount val="9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</c:numCache>
            </c:numRef>
          </c:cat>
          <c:val>
            <c:numRef>
              <c:f>'Dados e resultados'!$N$11:$N$109</c:f>
              <c:numCache>
                <c:formatCode>#,##0.000</c:formatCode>
                <c:ptCount val="99"/>
                <c:pt idx="0">
                  <c:v>-0.19260500256001878</c:v>
                </c:pt>
                <c:pt idx="1">
                  <c:v>0.13376627207923197</c:v>
                </c:pt>
                <c:pt idx="2">
                  <c:v>0.32629298291450909</c:v>
                </c:pt>
                <c:pt idx="3">
                  <c:v>0.45009360775453794</c:v>
                </c:pt>
                <c:pt idx="4">
                  <c:v>0.53588148926667079</c:v>
                </c:pt>
                <c:pt idx="5">
                  <c:v>0.59869761803013344</c:v>
                </c:pt>
                <c:pt idx="6">
                  <c:v>0.6466320136427679</c:v>
                </c:pt>
                <c:pt idx="7">
                  <c:v>0.68439355470469176</c:v>
                </c:pt>
                <c:pt idx="8">
                  <c:v>0.71490094610685662</c:v>
                </c:pt>
                <c:pt idx="9">
                  <c:v>0.5913987025399885</c:v>
                </c:pt>
                <c:pt idx="10">
                  <c:v>0.62363887761105852</c:v>
                </c:pt>
                <c:pt idx="11">
                  <c:v>0.65120519476029781</c:v>
                </c:pt>
                <c:pt idx="12">
                  <c:v>0.57217945708687334</c:v>
                </c:pt>
                <c:pt idx="13">
                  <c:v>0.59899918241103833</c:v>
                </c:pt>
                <c:pt idx="14">
                  <c:v>0.5394265847992239</c:v>
                </c:pt>
                <c:pt idx="15">
                  <c:v>0.56468727664181761</c:v>
                </c:pt>
                <c:pt idx="16">
                  <c:v>0.58736050241335847</c:v>
                </c:pt>
                <c:pt idx="17">
                  <c:v>0.60781963864311295</c:v>
                </c:pt>
                <c:pt idx="18">
                  <c:v>0.62637055451744228</c:v>
                </c:pt>
                <c:pt idx="19">
                  <c:v>0.64326594151831151</c:v>
                </c:pt>
                <c:pt idx="20">
                  <c:v>0.65871622184920398</c:v>
                </c:pt>
                <c:pt idx="21">
                  <c:v>0.67289792487203515</c:v>
                </c:pt>
                <c:pt idx="22">
                  <c:v>0.63107049219837708</c:v>
                </c:pt>
                <c:pt idx="23">
                  <c:v>0.64509778007120033</c:v>
                </c:pt>
                <c:pt idx="24">
                  <c:v>0.6581102673172825</c:v>
                </c:pt>
                <c:pt idx="25">
                  <c:v>0.67021342624979696</c:v>
                </c:pt>
                <c:pt idx="26">
                  <c:v>0.63579814351593888</c:v>
                </c:pt>
                <c:pt idx="27">
                  <c:v>0.64775262090693753</c:v>
                </c:pt>
                <c:pt idx="28">
                  <c:v>0.6589573114063334</c:v>
                </c:pt>
                <c:pt idx="29">
                  <c:v>0.66948007745874794</c:v>
                </c:pt>
                <c:pt idx="30">
                  <c:v>0.67938090474868773</c:v>
                </c:pt>
                <c:pt idx="31">
                  <c:v>0.68871300068168351</c:v>
                </c:pt>
                <c:pt idx="32">
                  <c:v>0.69752371638194077</c:v>
                </c:pt>
                <c:pt idx="33">
                  <c:v>0.70585532389760364</c:v>
                </c:pt>
                <c:pt idx="34">
                  <c:v>0.71374567409544887</c:v>
                </c:pt>
                <c:pt idx="35">
                  <c:v>0.72122875581684476</c:v>
                </c:pt>
                <c:pt idx="36">
                  <c:v>0.69483906088668812</c:v>
                </c:pt>
                <c:pt idx="37">
                  <c:v>0.70238447009761651</c:v>
                </c:pt>
                <c:pt idx="38">
                  <c:v>0.70957045961930865</c:v>
                </c:pt>
                <c:pt idx="39">
                  <c:v>0.68602759921180323</c:v>
                </c:pt>
                <c:pt idx="40">
                  <c:v>0.69322945892884391</c:v>
                </c:pt>
                <c:pt idx="41">
                  <c:v>0.7001127646335914</c:v>
                </c:pt>
                <c:pt idx="42">
                  <c:v>0.70669808012793589</c:v>
                </c:pt>
                <c:pt idx="43">
                  <c:v>0.71300424785001626</c:v>
                </c:pt>
                <c:pt idx="44">
                  <c:v>0.71904856394963512</c:v>
                </c:pt>
                <c:pt idx="45">
                  <c:v>0.72484693261194144</c:v>
                </c:pt>
                <c:pt idx="46">
                  <c:v>0.73041400241263943</c:v>
                </c:pt>
                <c:pt idx="47">
                  <c:v>0.7357632870750157</c:v>
                </c:pt>
                <c:pt idx="48">
                  <c:v>0.74090727265264289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</c:numCache>
            </c:numRef>
          </c:val>
        </c:ser>
        <c:marker val="1"/>
        <c:axId val="79237504"/>
        <c:axId val="79239424"/>
      </c:lineChart>
      <c:catAx>
        <c:axId val="79237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Observações</a:t>
                </a:r>
              </a:p>
            </c:rich>
          </c:tx>
          <c:layout>
            <c:manualLayout>
              <c:xMode val="edge"/>
              <c:yMode val="edge"/>
              <c:x val="0.49017580144777667"/>
              <c:y val="0.8830508474576270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9239424"/>
        <c:crosses val="autoZero"/>
        <c:lblAlgn val="ctr"/>
        <c:lblOffset val="100"/>
        <c:tickLblSkip val="3"/>
        <c:tickMarkSkip val="1"/>
      </c:catAx>
      <c:valAx>
        <c:axId val="7923942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Unidades</a:t>
                </a:r>
              </a:p>
            </c:rich>
          </c:tx>
          <c:layout>
            <c:manualLayout>
              <c:xMode val="edge"/>
              <c:yMode val="edge"/>
              <c:x val="3.9296794208893482E-2"/>
              <c:y val="0.47118644067796617"/>
            </c:manualLayout>
          </c:layout>
          <c:spPr>
            <a:noFill/>
            <a:ln w="25400">
              <a:noFill/>
            </a:ln>
          </c:spPr>
        </c:title>
        <c:numFmt formatCode="#,##0.0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923750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42399172699061"/>
          <c:y val="0.24067796610169492"/>
          <c:w val="0.13547052740434332"/>
          <c:h val="9.491525423728813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.5" footer="0.5"/>
  <headerFooter alignWithMargins="0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114300</xdr:rowOff>
    </xdr:from>
    <xdr:to>
      <xdr:col>3</xdr:col>
      <xdr:colOff>9525</xdr:colOff>
      <xdr:row>4</xdr:row>
      <xdr:rowOff>142875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42875" y="114300"/>
          <a:ext cx="2324100" cy="676275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As observações prosseguem em momentos aleatórios até que, na coluna G, o erro amostral surja igual ou inferior ao erro amostral máximo tolerado (célula F3)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assis.com/" TargetMode="External"/><Relationship Id="rId1" Type="http://schemas.openxmlformats.org/officeDocument/2006/relationships/hyperlink" Target="mailto:rassis@rassi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125" workbookViewId="0"/>
  </sheetViews>
  <sheetFormatPr defaultRowHeight="12.75"/>
  <cols>
    <col min="1" max="1" width="24" customWidth="1"/>
    <col min="2" max="12" width="12.7109375" customWidth="1"/>
  </cols>
  <sheetData>
    <row r="1" spans="1:14" ht="18" customHeight="1">
      <c r="A1" s="16"/>
      <c r="B1" s="16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8" customHeight="1">
      <c r="A2" s="16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8" customHeight="1">
      <c r="A3" s="16"/>
      <c r="B3" s="9"/>
      <c r="C3" s="10"/>
      <c r="D3" s="10"/>
      <c r="E3" s="10"/>
      <c r="F3" s="10"/>
      <c r="G3" s="10"/>
      <c r="H3" s="9"/>
      <c r="I3" s="9"/>
      <c r="J3" s="9"/>
      <c r="K3" s="9"/>
      <c r="L3" s="9"/>
      <c r="M3" s="9"/>
      <c r="N3" s="9"/>
    </row>
    <row r="4" spans="1:14" ht="24" customHeight="1">
      <c r="A4" s="9"/>
      <c r="B4" s="9"/>
      <c r="C4" s="10"/>
      <c r="D4" s="10"/>
      <c r="E4" s="11" t="s">
        <v>11</v>
      </c>
      <c r="F4" s="10"/>
      <c r="G4" s="10"/>
      <c r="H4" s="9"/>
      <c r="I4" s="9"/>
      <c r="J4" s="9"/>
      <c r="K4" s="9"/>
      <c r="L4" s="9"/>
      <c r="M4" s="9"/>
    </row>
    <row r="5" spans="1:14" ht="18" customHeight="1">
      <c r="A5" s="16"/>
      <c r="B5" s="9"/>
      <c r="C5" s="10"/>
      <c r="D5" s="10"/>
      <c r="E5" s="10"/>
      <c r="F5" s="10"/>
      <c r="G5" s="10"/>
      <c r="H5" s="9"/>
      <c r="I5" s="9"/>
      <c r="J5" s="9"/>
      <c r="K5" s="9"/>
      <c r="L5" s="9"/>
      <c r="M5" s="9"/>
      <c r="N5" s="9"/>
    </row>
    <row r="6" spans="1:14" ht="18" customHeight="1">
      <c r="A6" s="16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" customHeight="1">
      <c r="A7" s="16"/>
      <c r="B7" s="9"/>
      <c r="C7" s="9"/>
      <c r="D7" s="9"/>
      <c r="E7" s="17" t="s">
        <v>6</v>
      </c>
      <c r="F7" s="12"/>
      <c r="G7" s="9"/>
      <c r="H7" s="9"/>
      <c r="I7" s="9"/>
      <c r="J7" s="9"/>
      <c r="K7" s="9"/>
      <c r="L7" s="9"/>
      <c r="M7" s="9"/>
      <c r="N7" s="9"/>
    </row>
    <row r="8" spans="1:14" ht="18" customHeight="1">
      <c r="A8" s="16"/>
      <c r="B8" s="9"/>
      <c r="C8" s="9"/>
      <c r="D8" s="9"/>
      <c r="E8" s="29">
        <v>40269</v>
      </c>
      <c r="F8" s="9"/>
      <c r="G8" s="9"/>
      <c r="H8" s="9"/>
      <c r="I8" s="9"/>
      <c r="J8" s="9"/>
      <c r="K8" s="9"/>
      <c r="L8" s="9"/>
      <c r="M8" s="9"/>
      <c r="N8" s="9"/>
    </row>
    <row r="9" spans="1:14" ht="18" customHeight="1">
      <c r="A9" s="16"/>
      <c r="B9" s="9"/>
      <c r="C9" s="9"/>
      <c r="D9" s="9"/>
      <c r="E9" s="18" t="s">
        <v>17</v>
      </c>
      <c r="F9" s="9"/>
      <c r="G9" s="13"/>
      <c r="H9" s="9"/>
      <c r="I9" s="9"/>
      <c r="J9" s="9"/>
      <c r="K9" s="9"/>
      <c r="L9" s="9"/>
      <c r="M9" s="9"/>
      <c r="N9" s="9"/>
    </row>
    <row r="10" spans="1:14" ht="18" customHeight="1">
      <c r="A10" s="16"/>
      <c r="B10" s="9"/>
      <c r="C10" s="9"/>
      <c r="D10" s="9"/>
      <c r="E10" s="18" t="s">
        <v>12</v>
      </c>
      <c r="F10" s="9"/>
      <c r="G10" s="9"/>
      <c r="H10" s="9"/>
      <c r="I10" s="9"/>
      <c r="J10" s="9"/>
      <c r="K10" s="9"/>
      <c r="L10" s="9"/>
      <c r="M10" s="9"/>
      <c r="N10" s="9"/>
    </row>
    <row r="11" spans="1:14" ht="18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4" ht="18" customHeight="1">
      <c r="A12" s="9"/>
      <c r="B12" s="9"/>
      <c r="C12" s="9"/>
      <c r="D12" s="9"/>
      <c r="E12" s="14" t="s">
        <v>9</v>
      </c>
      <c r="F12" s="9"/>
      <c r="G12" s="9"/>
      <c r="H12" s="9"/>
      <c r="I12" s="9"/>
      <c r="J12" s="9"/>
      <c r="K12" s="9"/>
      <c r="L12" s="9"/>
    </row>
    <row r="13" spans="1:14" ht="18" customHeight="1">
      <c r="A13" s="9"/>
      <c r="B13" s="9"/>
      <c r="C13" s="9"/>
      <c r="D13" s="9"/>
      <c r="E13" s="33" t="s">
        <v>26</v>
      </c>
      <c r="F13" s="9"/>
      <c r="G13" s="9"/>
      <c r="H13" s="9"/>
      <c r="I13" s="9"/>
      <c r="J13" s="9"/>
      <c r="K13" s="9"/>
      <c r="L13" s="9"/>
    </row>
    <row r="14" spans="1:14" ht="18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4" ht="18" customHeight="1">
      <c r="A15" s="9"/>
      <c r="B15" s="9"/>
      <c r="C15" s="9"/>
      <c r="D15" s="9"/>
      <c r="E15" s="19" t="s">
        <v>13</v>
      </c>
      <c r="F15" s="9"/>
      <c r="G15" s="9"/>
      <c r="H15" s="9"/>
      <c r="I15" s="9"/>
      <c r="J15" s="9"/>
      <c r="K15" s="9"/>
      <c r="L15" s="9"/>
    </row>
    <row r="16" spans="1:14" ht="18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8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8" customHeight="1">
      <c r="A20" s="9"/>
      <c r="B20" s="9"/>
      <c r="C20" s="9"/>
      <c r="D20" s="9"/>
      <c r="E20" s="9"/>
      <c r="F20" s="9"/>
      <c r="G20" s="15"/>
      <c r="H20" s="9"/>
      <c r="I20" s="9"/>
      <c r="J20" s="9"/>
      <c r="K20" s="9"/>
      <c r="L20" s="9"/>
    </row>
    <row r="21" spans="1:12" ht="18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8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8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8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8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</sheetData>
  <phoneticPr fontId="5" type="noConversion"/>
  <hyperlinks>
    <hyperlink ref="E9" r:id="rId1"/>
    <hyperlink ref="E10" r:id="rId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09"/>
  <sheetViews>
    <sheetView zoomScale="110" workbookViewId="0">
      <pane ySplit="9" topLeftCell="A10" activePane="bottomLeft" state="frozen"/>
      <selection pane="bottomLeft"/>
    </sheetView>
  </sheetViews>
  <sheetFormatPr defaultRowHeight="12.75"/>
  <cols>
    <col min="1" max="1" width="18.5703125" style="32" customWidth="1"/>
    <col min="2" max="2" width="9.140625" style="32"/>
    <col min="3" max="3" width="9.140625" style="40"/>
    <col min="4" max="10" width="12.7109375" style="1" customWidth="1"/>
    <col min="11" max="12" width="9.140625" style="1"/>
    <col min="13" max="13" width="34.140625" style="1" customWidth="1"/>
    <col min="14" max="16" width="9.140625" style="7"/>
    <col min="17" max="16384" width="9.140625" style="1"/>
  </cols>
  <sheetData>
    <row r="2" spans="1:18">
      <c r="F2" s="37" t="s">
        <v>0</v>
      </c>
      <c r="G2" s="38"/>
      <c r="H2" s="38"/>
      <c r="J2" s="32">
        <f>IF(J3="",1000000000,J3)</f>
        <v>1000</v>
      </c>
    </row>
    <row r="3" spans="1:18">
      <c r="E3" s="4"/>
      <c r="F3" s="4"/>
      <c r="G3" s="2" t="s">
        <v>18</v>
      </c>
      <c r="H3" s="22">
        <v>0.1</v>
      </c>
      <c r="I3" s="31" t="s">
        <v>25</v>
      </c>
      <c r="J3" s="3">
        <v>1000</v>
      </c>
    </row>
    <row r="4" spans="1:18" ht="12.75" customHeight="1">
      <c r="E4" s="4"/>
      <c r="F4" s="5"/>
      <c r="G4" s="2" t="s">
        <v>19</v>
      </c>
      <c r="H4" s="22">
        <v>0.95</v>
      </c>
      <c r="J4" s="36" t="s">
        <v>24</v>
      </c>
    </row>
    <row r="5" spans="1:18">
      <c r="E5" s="4"/>
      <c r="F5" s="5"/>
      <c r="G5" s="2" t="s">
        <v>20</v>
      </c>
      <c r="H5" s="6">
        <f>(1-H4)</f>
        <v>5.0000000000000044E-2</v>
      </c>
      <c r="J5" s="39"/>
    </row>
    <row r="6" spans="1:18">
      <c r="J6" s="41">
        <f>IF(MIN(H11:H109)&lt;=H3,VLOOKUP(MAX(A11:A109),A11:E109,5,0),"-")</f>
        <v>0.84</v>
      </c>
    </row>
    <row r="7" spans="1:18">
      <c r="E7" s="36" t="s">
        <v>2</v>
      </c>
      <c r="F7" s="36" t="s">
        <v>3</v>
      </c>
      <c r="G7" s="36" t="s">
        <v>10</v>
      </c>
      <c r="H7" s="36" t="s">
        <v>4</v>
      </c>
      <c r="J7" s="34" t="s">
        <v>14</v>
      </c>
    </row>
    <row r="8" spans="1:18">
      <c r="C8" s="30" t="s">
        <v>5</v>
      </c>
      <c r="D8" s="21" t="s">
        <v>1</v>
      </c>
      <c r="E8" s="35"/>
      <c r="F8" s="35"/>
      <c r="G8" s="35"/>
      <c r="H8" s="35"/>
      <c r="I8" s="36" t="s">
        <v>7</v>
      </c>
      <c r="J8" s="35"/>
    </row>
    <row r="9" spans="1:18">
      <c r="D9" s="4"/>
      <c r="E9" s="26" t="s">
        <v>21</v>
      </c>
      <c r="F9" s="27" t="s">
        <v>22</v>
      </c>
      <c r="G9" s="28" t="s">
        <v>23</v>
      </c>
      <c r="H9" s="26" t="s">
        <v>8</v>
      </c>
      <c r="I9" s="35"/>
      <c r="J9" s="35"/>
    </row>
    <row r="10" spans="1:18">
      <c r="B10" s="32">
        <f>D10</f>
        <v>0</v>
      </c>
      <c r="C10" s="40">
        <v>1</v>
      </c>
      <c r="D10" s="3">
        <v>0</v>
      </c>
      <c r="N10" s="24" t="s">
        <v>15</v>
      </c>
      <c r="O10" s="24" t="s">
        <v>16</v>
      </c>
      <c r="P10" s="24" t="s">
        <v>15</v>
      </c>
    </row>
    <row r="11" spans="1:18">
      <c r="A11" s="32">
        <f>IF(B11=B10,0,B11)</f>
        <v>1</v>
      </c>
      <c r="B11" s="32">
        <f>SUM($D$10:D11)</f>
        <v>1</v>
      </c>
      <c r="C11" s="40">
        <v>2</v>
      </c>
      <c r="D11" s="3">
        <v>1</v>
      </c>
      <c r="E11" s="6">
        <f>IF(D11="","",AVERAGE(D$10:D11))</f>
        <v>0.5</v>
      </c>
      <c r="F11" s="23">
        <f>IF(D11="","",SQRT(E11*(1-E11)/C11))</f>
        <v>0.35355339059327379</v>
      </c>
      <c r="G11" s="23">
        <f>IF(D11="","",-NORMSINV($H$5/2))</f>
        <v>1.9599639845400545</v>
      </c>
      <c r="H11" s="6">
        <f>IF(D11="","",G11*F11*SQRT(($J$2-C11)/($J$2-1)))</f>
        <v>0.69260500256001878</v>
      </c>
      <c r="I11" s="6" t="str">
        <f>IF(D11="","",IF(H11&lt;=$H$3,"Sim","Não"))</f>
        <v>Não</v>
      </c>
      <c r="J11" s="8">
        <f t="shared" ref="J11:J42" si="0">IF(OR(I11="",I11="Sim"),"",ROUND(R11*$J$2/(R11+($J$2-1)),0))</f>
        <v>86</v>
      </c>
      <c r="N11" s="25">
        <f>IF(I11="",NA(),E11-H11)</f>
        <v>-0.19260500256001878</v>
      </c>
      <c r="O11" s="25">
        <f>IF(I11="",NA(),E11)</f>
        <v>0.5</v>
      </c>
      <c r="P11" s="25">
        <f>IF(I11="",NA(),E11+H11)</f>
        <v>1.1926050025600188</v>
      </c>
      <c r="R11" s="1">
        <f>IF(OR(I11="",I11="Sim"),"-",ROUND((G11/$H$3)^2*(1-E11)*E11,0)-C11)</f>
        <v>94</v>
      </c>
    </row>
    <row r="12" spans="1:18">
      <c r="A12" s="32">
        <f t="shared" ref="A12:A75" si="1">IF(B12=B11,0,B12)</f>
        <v>2</v>
      </c>
      <c r="B12" s="32">
        <f>SUM($D$10:D12)</f>
        <v>2</v>
      </c>
      <c r="C12" s="40">
        <v>3</v>
      </c>
      <c r="D12" s="3">
        <v>1</v>
      </c>
      <c r="E12" s="6">
        <f>IF(D12="","",AVERAGE(D$10:D12))</f>
        <v>0.66666666666666663</v>
      </c>
      <c r="F12" s="23">
        <f t="shared" ref="F12:F75" si="2">IF(D12="","",SQRT(E12*(1-E12)/C12))</f>
        <v>0.27216552697590868</v>
      </c>
      <c r="G12" s="23">
        <f t="shared" ref="G12:G75" si="3">IF(D12="","",-NORMSINV($H$5/2))</f>
        <v>1.9599639845400545</v>
      </c>
      <c r="H12" s="6">
        <f t="shared" ref="H12:H75" si="4">IF(D12="","",G12*F12*SQRT(($J$2-C12)/($J$2-1)))</f>
        <v>0.53290039458743466</v>
      </c>
      <c r="I12" s="6" t="str">
        <f t="shared" ref="I12:I75" si="5">IF(D12="","",IF(H12&lt;=$H$3,"Sim","Não"))</f>
        <v>Não</v>
      </c>
      <c r="J12" s="8">
        <f t="shared" si="0"/>
        <v>76</v>
      </c>
      <c r="N12" s="25">
        <f t="shared" ref="N12:N75" si="6">IF(I12="",NA(),E12-H12)</f>
        <v>0.13376627207923197</v>
      </c>
      <c r="O12" s="25">
        <f t="shared" ref="O12:O75" si="7">IF(I12="",NA(),E12)</f>
        <v>0.66666666666666663</v>
      </c>
      <c r="P12" s="25">
        <f t="shared" ref="P12:P75" si="8">IF(I12="",NA(),E12+H12)</f>
        <v>1.1995670612541014</v>
      </c>
      <c r="R12" s="1">
        <f t="shared" ref="R12:R75" si="9">IF(OR(I12="",I12="Sim"),"-",ROUND((G12/$H$3)^2*(1-E12)*E12,0)-C12)</f>
        <v>82</v>
      </c>
    </row>
    <row r="13" spans="1:18">
      <c r="A13" s="32">
        <f t="shared" si="1"/>
        <v>3</v>
      </c>
      <c r="B13" s="32">
        <f>SUM($D$10:D13)</f>
        <v>3</v>
      </c>
      <c r="C13" s="40">
        <v>4</v>
      </c>
      <c r="D13" s="3">
        <v>1</v>
      </c>
      <c r="E13" s="6">
        <f>IF(D13="","",AVERAGE(D$10:D13))</f>
        <v>0.75</v>
      </c>
      <c r="F13" s="23">
        <f t="shared" si="2"/>
        <v>0.21650635094610965</v>
      </c>
      <c r="G13" s="23">
        <f t="shared" si="3"/>
        <v>1.9599639845400545</v>
      </c>
      <c r="H13" s="6">
        <f t="shared" si="4"/>
        <v>0.42370701708549091</v>
      </c>
      <c r="I13" s="6" t="str">
        <f t="shared" si="5"/>
        <v>Não</v>
      </c>
      <c r="J13" s="8">
        <f t="shared" si="0"/>
        <v>64</v>
      </c>
      <c r="N13" s="25">
        <f t="shared" si="6"/>
        <v>0.32629298291450909</v>
      </c>
      <c r="O13" s="25">
        <f t="shared" si="7"/>
        <v>0.75</v>
      </c>
      <c r="P13" s="25">
        <f t="shared" si="8"/>
        <v>1.1737070170854909</v>
      </c>
      <c r="R13" s="1">
        <f t="shared" si="9"/>
        <v>68</v>
      </c>
    </row>
    <row r="14" spans="1:18">
      <c r="A14" s="32">
        <f t="shared" si="1"/>
        <v>4</v>
      </c>
      <c r="B14" s="32">
        <f>SUM($D$10:D14)</f>
        <v>4</v>
      </c>
      <c r="C14" s="40">
        <v>5</v>
      </c>
      <c r="D14" s="3">
        <v>1</v>
      </c>
      <c r="E14" s="6">
        <f>IF(D14="","",AVERAGE(D$10:D14))</f>
        <v>0.8</v>
      </c>
      <c r="F14" s="23">
        <f t="shared" si="2"/>
        <v>0.17888543819998315</v>
      </c>
      <c r="G14" s="23">
        <f t="shared" si="3"/>
        <v>1.9599639845400545</v>
      </c>
      <c r="H14" s="6">
        <f t="shared" si="4"/>
        <v>0.34990639224546211</v>
      </c>
      <c r="I14" s="6" t="str">
        <f t="shared" si="5"/>
        <v>Não</v>
      </c>
      <c r="J14" s="8">
        <f t="shared" si="0"/>
        <v>53</v>
      </c>
      <c r="N14" s="25">
        <f t="shared" si="6"/>
        <v>0.45009360775453794</v>
      </c>
      <c r="O14" s="25">
        <f t="shared" si="7"/>
        <v>0.8</v>
      </c>
      <c r="P14" s="25">
        <f t="shared" si="8"/>
        <v>1.1499063922454622</v>
      </c>
      <c r="R14" s="1">
        <f t="shared" si="9"/>
        <v>56</v>
      </c>
    </row>
    <row r="15" spans="1:18">
      <c r="A15" s="32">
        <f t="shared" si="1"/>
        <v>5</v>
      </c>
      <c r="B15" s="32">
        <f>SUM($D$10:D15)</f>
        <v>5</v>
      </c>
      <c r="C15" s="40">
        <v>6</v>
      </c>
      <c r="D15" s="3">
        <v>1</v>
      </c>
      <c r="E15" s="6">
        <f>IF(D15="","",AVERAGE(D$10:D15))</f>
        <v>0.83333333333333337</v>
      </c>
      <c r="F15" s="23">
        <f t="shared" si="2"/>
        <v>0.15214515486254612</v>
      </c>
      <c r="G15" s="23">
        <f t="shared" si="3"/>
        <v>1.9599639845400545</v>
      </c>
      <c r="H15" s="6">
        <f t="shared" si="4"/>
        <v>0.29745184406666253</v>
      </c>
      <c r="I15" s="6" t="str">
        <f t="shared" si="5"/>
        <v>Não</v>
      </c>
      <c r="J15" s="8">
        <f t="shared" si="0"/>
        <v>45</v>
      </c>
      <c r="N15" s="25">
        <f t="shared" si="6"/>
        <v>0.53588148926667079</v>
      </c>
      <c r="O15" s="25">
        <f t="shared" si="7"/>
        <v>0.83333333333333337</v>
      </c>
      <c r="P15" s="25">
        <f t="shared" si="8"/>
        <v>1.130785177399996</v>
      </c>
      <c r="R15" s="1">
        <f t="shared" si="9"/>
        <v>47</v>
      </c>
    </row>
    <row r="16" spans="1:18">
      <c r="A16" s="32">
        <f t="shared" si="1"/>
        <v>6</v>
      </c>
      <c r="B16" s="32">
        <f>SUM($D$10:D16)</f>
        <v>6</v>
      </c>
      <c r="C16" s="40">
        <v>7</v>
      </c>
      <c r="D16" s="3">
        <v>1</v>
      </c>
      <c r="E16" s="6">
        <f>IF(D16="","",AVERAGE(D$10:D16))</f>
        <v>0.8571428571428571</v>
      </c>
      <c r="F16" s="23">
        <f t="shared" si="2"/>
        <v>0.13226001425322165</v>
      </c>
      <c r="G16" s="23">
        <f t="shared" si="3"/>
        <v>1.9599639845400545</v>
      </c>
      <c r="H16" s="6">
        <f t="shared" si="4"/>
        <v>0.25844523911272366</v>
      </c>
      <c r="I16" s="6" t="str">
        <f t="shared" si="5"/>
        <v>Não</v>
      </c>
      <c r="J16" s="8">
        <f t="shared" si="0"/>
        <v>38</v>
      </c>
      <c r="N16" s="25">
        <f t="shared" si="6"/>
        <v>0.59869761803013344</v>
      </c>
      <c r="O16" s="25">
        <f t="shared" si="7"/>
        <v>0.8571428571428571</v>
      </c>
      <c r="P16" s="25">
        <f t="shared" si="8"/>
        <v>1.1155880962555806</v>
      </c>
      <c r="R16" s="1">
        <f t="shared" si="9"/>
        <v>40</v>
      </c>
    </row>
    <row r="17" spans="1:18">
      <c r="A17" s="32">
        <f t="shared" si="1"/>
        <v>7</v>
      </c>
      <c r="B17" s="32">
        <f>SUM($D$10:D17)</f>
        <v>7</v>
      </c>
      <c r="C17" s="40">
        <v>8</v>
      </c>
      <c r="D17" s="3">
        <v>1</v>
      </c>
      <c r="E17" s="6">
        <f>IF(D17="","",AVERAGE(D$10:D17))</f>
        <v>0.875</v>
      </c>
      <c r="F17" s="23">
        <f t="shared" si="2"/>
        <v>0.11692679333668567</v>
      </c>
      <c r="G17" s="23">
        <f t="shared" si="3"/>
        <v>1.9599639845400545</v>
      </c>
      <c r="H17" s="6">
        <f t="shared" si="4"/>
        <v>0.2283679863572321</v>
      </c>
      <c r="I17" s="6" t="str">
        <f t="shared" si="5"/>
        <v>Não</v>
      </c>
      <c r="J17" s="8">
        <f t="shared" si="0"/>
        <v>33</v>
      </c>
      <c r="N17" s="25">
        <f t="shared" si="6"/>
        <v>0.6466320136427679</v>
      </c>
      <c r="O17" s="25">
        <f t="shared" si="7"/>
        <v>0.875</v>
      </c>
      <c r="P17" s="25">
        <f t="shared" si="8"/>
        <v>1.1033679863572321</v>
      </c>
      <c r="R17" s="1">
        <f t="shared" si="9"/>
        <v>34</v>
      </c>
    </row>
    <row r="18" spans="1:18">
      <c r="A18" s="32">
        <f t="shared" si="1"/>
        <v>8</v>
      </c>
      <c r="B18" s="32">
        <f>SUM($D$10:D18)</f>
        <v>8</v>
      </c>
      <c r="C18" s="40">
        <v>9</v>
      </c>
      <c r="D18" s="3">
        <v>1</v>
      </c>
      <c r="E18" s="6">
        <f>IF(D18="","",AVERAGE(D$10:D18))</f>
        <v>0.88888888888888884</v>
      </c>
      <c r="F18" s="23">
        <f t="shared" si="2"/>
        <v>0.10475656017578484</v>
      </c>
      <c r="G18" s="23">
        <f t="shared" si="3"/>
        <v>1.9599639845400545</v>
      </c>
      <c r="H18" s="6">
        <f t="shared" si="4"/>
        <v>0.20449533418419713</v>
      </c>
      <c r="I18" s="6" t="str">
        <f t="shared" si="5"/>
        <v>Não</v>
      </c>
      <c r="J18" s="8">
        <f t="shared" si="0"/>
        <v>28</v>
      </c>
      <c r="N18" s="25">
        <f t="shared" si="6"/>
        <v>0.68439355470469176</v>
      </c>
      <c r="O18" s="25">
        <f t="shared" si="7"/>
        <v>0.88888888888888884</v>
      </c>
      <c r="P18" s="25">
        <f t="shared" si="8"/>
        <v>1.0933842230730859</v>
      </c>
      <c r="R18" s="1">
        <f t="shared" si="9"/>
        <v>29</v>
      </c>
    </row>
    <row r="19" spans="1:18">
      <c r="A19" s="32">
        <f t="shared" si="1"/>
        <v>9</v>
      </c>
      <c r="B19" s="32">
        <f>SUM($D$10:D19)</f>
        <v>9</v>
      </c>
      <c r="C19" s="40">
        <v>10</v>
      </c>
      <c r="D19" s="3">
        <v>1</v>
      </c>
      <c r="E19" s="6">
        <f>IF(D19="","",AVERAGE(D$10:D19))</f>
        <v>0.9</v>
      </c>
      <c r="F19" s="23">
        <f t="shared" si="2"/>
        <v>9.4868329805051374E-2</v>
      </c>
      <c r="G19" s="23">
        <f t="shared" si="3"/>
        <v>1.9599639845400545</v>
      </c>
      <c r="H19" s="6">
        <f t="shared" si="4"/>
        <v>0.18509905389314338</v>
      </c>
      <c r="I19" s="6" t="str">
        <f t="shared" si="5"/>
        <v>Não</v>
      </c>
      <c r="J19" s="8">
        <f t="shared" si="0"/>
        <v>24</v>
      </c>
      <c r="N19" s="25">
        <f t="shared" si="6"/>
        <v>0.71490094610685662</v>
      </c>
      <c r="O19" s="25">
        <f t="shared" si="7"/>
        <v>0.9</v>
      </c>
      <c r="P19" s="25">
        <f t="shared" si="8"/>
        <v>1.0850990538931433</v>
      </c>
      <c r="R19" s="1">
        <f t="shared" si="9"/>
        <v>25</v>
      </c>
    </row>
    <row r="20" spans="1:18">
      <c r="A20" s="32">
        <f t="shared" si="1"/>
        <v>0</v>
      </c>
      <c r="B20" s="32">
        <f>SUM($D$10:D20)</f>
        <v>9</v>
      </c>
      <c r="C20" s="40">
        <v>11</v>
      </c>
      <c r="D20" s="3">
        <v>0</v>
      </c>
      <c r="E20" s="6">
        <f>IF(D20="","",AVERAGE(D$10:D20))</f>
        <v>0.81818181818181823</v>
      </c>
      <c r="F20" s="23">
        <f t="shared" si="2"/>
        <v>0.11629129983033296</v>
      </c>
      <c r="G20" s="23">
        <f t="shared" si="3"/>
        <v>1.9599639845400545</v>
      </c>
      <c r="H20" s="6">
        <f t="shared" si="4"/>
        <v>0.22678311564182976</v>
      </c>
      <c r="I20" s="6" t="str">
        <f t="shared" si="5"/>
        <v>Não</v>
      </c>
      <c r="J20" s="8">
        <f t="shared" si="0"/>
        <v>44</v>
      </c>
      <c r="N20" s="25">
        <f t="shared" si="6"/>
        <v>0.5913987025399885</v>
      </c>
      <c r="O20" s="25">
        <f t="shared" si="7"/>
        <v>0.81818181818181823</v>
      </c>
      <c r="P20" s="25">
        <f t="shared" si="8"/>
        <v>1.044964933823648</v>
      </c>
      <c r="R20" s="1">
        <f t="shared" si="9"/>
        <v>46</v>
      </c>
    </row>
    <row r="21" spans="1:18">
      <c r="A21" s="32">
        <f t="shared" si="1"/>
        <v>10</v>
      </c>
      <c r="B21" s="32">
        <f>SUM($D$10:D21)</f>
        <v>10</v>
      </c>
      <c r="C21" s="40">
        <v>12</v>
      </c>
      <c r="D21" s="3">
        <v>1</v>
      </c>
      <c r="E21" s="6">
        <f>IF(D21="","",AVERAGE(D$10:D21))</f>
        <v>0.83333333333333337</v>
      </c>
      <c r="F21" s="23">
        <f t="shared" si="2"/>
        <v>0.1075828707279838</v>
      </c>
      <c r="G21" s="23">
        <f t="shared" si="3"/>
        <v>1.9599639845400545</v>
      </c>
      <c r="H21" s="6">
        <f t="shared" si="4"/>
        <v>0.20969445572227485</v>
      </c>
      <c r="I21" s="6" t="str">
        <f t="shared" si="5"/>
        <v>Não</v>
      </c>
      <c r="J21" s="8">
        <f t="shared" si="0"/>
        <v>39</v>
      </c>
      <c r="N21" s="25">
        <f t="shared" si="6"/>
        <v>0.62363887761105852</v>
      </c>
      <c r="O21" s="25">
        <f t="shared" si="7"/>
        <v>0.83333333333333337</v>
      </c>
      <c r="P21" s="25">
        <f t="shared" si="8"/>
        <v>1.0430277890556083</v>
      </c>
      <c r="R21" s="1">
        <f t="shared" si="9"/>
        <v>41</v>
      </c>
    </row>
    <row r="22" spans="1:18">
      <c r="A22" s="32">
        <f t="shared" si="1"/>
        <v>11</v>
      </c>
      <c r="B22" s="32">
        <f>SUM($D$10:D22)</f>
        <v>11</v>
      </c>
      <c r="C22" s="40">
        <v>13</v>
      </c>
      <c r="D22" s="3">
        <v>1</v>
      </c>
      <c r="E22" s="6">
        <f>IF(D22="","",AVERAGE(D$10:D22))</f>
        <v>0.84615384615384615</v>
      </c>
      <c r="F22" s="23">
        <f t="shared" si="2"/>
        <v>0.10006825162892168</v>
      </c>
      <c r="G22" s="23">
        <f t="shared" si="3"/>
        <v>1.9599639845400545</v>
      </c>
      <c r="H22" s="6">
        <f t="shared" si="4"/>
        <v>0.19494865139354831</v>
      </c>
      <c r="I22" s="6" t="str">
        <f t="shared" si="5"/>
        <v>Não</v>
      </c>
      <c r="J22" s="8">
        <f t="shared" si="0"/>
        <v>36</v>
      </c>
      <c r="N22" s="25">
        <f t="shared" si="6"/>
        <v>0.65120519476029781</v>
      </c>
      <c r="O22" s="25">
        <f t="shared" si="7"/>
        <v>0.84615384615384615</v>
      </c>
      <c r="P22" s="25">
        <f t="shared" si="8"/>
        <v>1.0411024975473944</v>
      </c>
      <c r="R22" s="1">
        <f t="shared" si="9"/>
        <v>37</v>
      </c>
    </row>
    <row r="23" spans="1:18">
      <c r="A23" s="32">
        <f t="shared" si="1"/>
        <v>0</v>
      </c>
      <c r="B23" s="32">
        <f>SUM($D$10:D23)</f>
        <v>11</v>
      </c>
      <c r="C23" s="40">
        <v>14</v>
      </c>
      <c r="D23" s="3">
        <v>0</v>
      </c>
      <c r="E23" s="6">
        <f>IF(D23="","",AVERAGE(D$10:D23))</f>
        <v>0.7857142857142857</v>
      </c>
      <c r="F23" s="23">
        <f t="shared" si="2"/>
        <v>0.10966421051124836</v>
      </c>
      <c r="G23" s="23">
        <f t="shared" si="3"/>
        <v>1.9599639845400545</v>
      </c>
      <c r="H23" s="6">
        <f t="shared" si="4"/>
        <v>0.21353482862741235</v>
      </c>
      <c r="I23" s="6" t="str">
        <f t="shared" si="5"/>
        <v>Não</v>
      </c>
      <c r="J23" s="8">
        <f t="shared" si="0"/>
        <v>49</v>
      </c>
      <c r="N23" s="25">
        <f t="shared" si="6"/>
        <v>0.57217945708687334</v>
      </c>
      <c r="O23" s="25">
        <f t="shared" si="7"/>
        <v>0.7857142857142857</v>
      </c>
      <c r="P23" s="25">
        <f t="shared" si="8"/>
        <v>0.99924911434169805</v>
      </c>
      <c r="R23" s="1">
        <f t="shared" si="9"/>
        <v>51</v>
      </c>
    </row>
    <row r="24" spans="1:18">
      <c r="A24" s="32">
        <f t="shared" si="1"/>
        <v>12</v>
      </c>
      <c r="B24" s="32">
        <f>SUM($D$10:D24)</f>
        <v>12</v>
      </c>
      <c r="C24" s="40">
        <v>15</v>
      </c>
      <c r="D24" s="3">
        <v>1</v>
      </c>
      <c r="E24" s="6">
        <f>IF(D24="","",AVERAGE(D$10:D24))</f>
        <v>0.8</v>
      </c>
      <c r="F24" s="23">
        <f t="shared" si="2"/>
        <v>0.10327955589886444</v>
      </c>
      <c r="G24" s="23">
        <f t="shared" si="3"/>
        <v>1.9599639845400545</v>
      </c>
      <c r="H24" s="6">
        <f t="shared" si="4"/>
        <v>0.20100081758896168</v>
      </c>
      <c r="I24" s="6" t="str">
        <f t="shared" si="5"/>
        <v>Não</v>
      </c>
      <c r="J24" s="8">
        <f t="shared" si="0"/>
        <v>44</v>
      </c>
      <c r="N24" s="25">
        <f t="shared" si="6"/>
        <v>0.59899918241103833</v>
      </c>
      <c r="O24" s="25">
        <f t="shared" si="7"/>
        <v>0.8</v>
      </c>
      <c r="P24" s="25">
        <f t="shared" si="8"/>
        <v>1.0010008175889618</v>
      </c>
      <c r="R24" s="1">
        <f t="shared" si="9"/>
        <v>46</v>
      </c>
    </row>
    <row r="25" spans="1:18">
      <c r="A25" s="32">
        <f t="shared" si="1"/>
        <v>0</v>
      </c>
      <c r="B25" s="32">
        <f>SUM($D$10:D25)</f>
        <v>12</v>
      </c>
      <c r="C25" s="40">
        <v>16</v>
      </c>
      <c r="D25" s="3">
        <v>0</v>
      </c>
      <c r="E25" s="6">
        <f>IF(D25="","",AVERAGE(D$10:D25))</f>
        <v>0.75</v>
      </c>
      <c r="F25" s="23">
        <f t="shared" si="2"/>
        <v>0.10825317547305482</v>
      </c>
      <c r="G25" s="23">
        <f t="shared" si="3"/>
        <v>1.9599639845400545</v>
      </c>
      <c r="H25" s="6">
        <f t="shared" si="4"/>
        <v>0.21057341520077613</v>
      </c>
      <c r="I25" s="6" t="str">
        <f t="shared" si="5"/>
        <v>Não</v>
      </c>
      <c r="J25" s="8">
        <f t="shared" si="0"/>
        <v>53</v>
      </c>
      <c r="N25" s="25">
        <f t="shared" si="6"/>
        <v>0.5394265847992239</v>
      </c>
      <c r="O25" s="25">
        <f t="shared" si="7"/>
        <v>0.75</v>
      </c>
      <c r="P25" s="25">
        <f t="shared" si="8"/>
        <v>0.9605734152007761</v>
      </c>
      <c r="R25" s="1">
        <f t="shared" si="9"/>
        <v>56</v>
      </c>
    </row>
    <row r="26" spans="1:18">
      <c r="A26" s="32">
        <f t="shared" si="1"/>
        <v>13</v>
      </c>
      <c r="B26" s="32">
        <f>SUM($D$10:D26)</f>
        <v>13</v>
      </c>
      <c r="C26" s="40">
        <v>17</v>
      </c>
      <c r="D26" s="3">
        <v>1</v>
      </c>
      <c r="E26" s="6">
        <f>IF(D26="","",AVERAGE(D$10:D26))</f>
        <v>0.76470588235294112</v>
      </c>
      <c r="F26" s="23">
        <f t="shared" si="2"/>
        <v>0.10287936849355368</v>
      </c>
      <c r="G26" s="23">
        <f t="shared" si="3"/>
        <v>1.9599639845400545</v>
      </c>
      <c r="H26" s="6">
        <f t="shared" si="4"/>
        <v>0.20001860571112348</v>
      </c>
      <c r="I26" s="6" t="str">
        <f t="shared" si="5"/>
        <v>Não</v>
      </c>
      <c r="J26" s="8">
        <f t="shared" si="0"/>
        <v>49</v>
      </c>
      <c r="N26" s="25">
        <f t="shared" si="6"/>
        <v>0.56468727664181761</v>
      </c>
      <c r="O26" s="25">
        <f t="shared" si="7"/>
        <v>0.76470588235294112</v>
      </c>
      <c r="P26" s="25">
        <f t="shared" si="8"/>
        <v>0.96472448806406463</v>
      </c>
      <c r="R26" s="1">
        <f t="shared" si="9"/>
        <v>52</v>
      </c>
    </row>
    <row r="27" spans="1:18">
      <c r="A27" s="32">
        <f t="shared" si="1"/>
        <v>14</v>
      </c>
      <c r="B27" s="32">
        <f>SUM($D$10:D27)</f>
        <v>14</v>
      </c>
      <c r="C27" s="40">
        <v>18</v>
      </c>
      <c r="D27" s="3">
        <v>1</v>
      </c>
      <c r="E27" s="6">
        <f>IF(D27="","",AVERAGE(D$10:D27))</f>
        <v>0.77777777777777779</v>
      </c>
      <c r="F27" s="23">
        <f t="shared" si="2"/>
        <v>9.7990789298688541E-2</v>
      </c>
      <c r="G27" s="23">
        <f t="shared" si="3"/>
        <v>1.9599639845400545</v>
      </c>
      <c r="H27" s="6">
        <f t="shared" si="4"/>
        <v>0.19041727536441933</v>
      </c>
      <c r="I27" s="6" t="str">
        <f t="shared" si="5"/>
        <v>Não</v>
      </c>
      <c r="J27" s="8">
        <f t="shared" si="0"/>
        <v>46</v>
      </c>
      <c r="N27" s="25">
        <f t="shared" si="6"/>
        <v>0.58736050241335847</v>
      </c>
      <c r="O27" s="25">
        <f t="shared" si="7"/>
        <v>0.77777777777777779</v>
      </c>
      <c r="P27" s="25">
        <f t="shared" si="8"/>
        <v>0.96819505314219712</v>
      </c>
      <c r="R27" s="1">
        <f t="shared" si="9"/>
        <v>48</v>
      </c>
    </row>
    <row r="28" spans="1:18">
      <c r="A28" s="32">
        <f t="shared" si="1"/>
        <v>15</v>
      </c>
      <c r="B28" s="32">
        <f>SUM($D$10:D28)</f>
        <v>15</v>
      </c>
      <c r="C28" s="40">
        <v>19</v>
      </c>
      <c r="D28" s="3">
        <v>1</v>
      </c>
      <c r="E28" s="6">
        <f>IF(D28="","",AVERAGE(D$10:D28))</f>
        <v>0.78947368421052633</v>
      </c>
      <c r="F28" s="23">
        <f t="shared" si="2"/>
        <v>9.3528770172488271E-2</v>
      </c>
      <c r="G28" s="23">
        <f t="shared" si="3"/>
        <v>1.9599639845400545</v>
      </c>
      <c r="H28" s="6">
        <f t="shared" si="4"/>
        <v>0.18165404556741338</v>
      </c>
      <c r="I28" s="6" t="str">
        <f t="shared" si="5"/>
        <v>Não</v>
      </c>
      <c r="J28" s="8">
        <f t="shared" si="0"/>
        <v>43</v>
      </c>
      <c r="N28" s="25">
        <f t="shared" si="6"/>
        <v>0.60781963864311295</v>
      </c>
      <c r="O28" s="25">
        <f t="shared" si="7"/>
        <v>0.78947368421052633</v>
      </c>
      <c r="P28" s="25">
        <f t="shared" si="8"/>
        <v>0.97112772977793971</v>
      </c>
      <c r="R28" s="1">
        <f t="shared" si="9"/>
        <v>45</v>
      </c>
    </row>
    <row r="29" spans="1:18">
      <c r="A29" s="32">
        <f t="shared" si="1"/>
        <v>16</v>
      </c>
      <c r="B29" s="32">
        <f>SUM($D$10:D29)</f>
        <v>16</v>
      </c>
      <c r="C29" s="40">
        <v>20</v>
      </c>
      <c r="D29" s="3">
        <v>1</v>
      </c>
      <c r="E29" s="6">
        <f>IF(D29="","",AVERAGE(D$10:D29))</f>
        <v>0.8</v>
      </c>
      <c r="F29" s="23">
        <f t="shared" si="2"/>
        <v>8.9442719099991574E-2</v>
      </c>
      <c r="G29" s="23">
        <f t="shared" si="3"/>
        <v>1.9599639845400545</v>
      </c>
      <c r="H29" s="6">
        <f t="shared" si="4"/>
        <v>0.17362944548255782</v>
      </c>
      <c r="I29" s="6" t="str">
        <f t="shared" si="5"/>
        <v>Não</v>
      </c>
      <c r="J29" s="8">
        <f t="shared" si="0"/>
        <v>39</v>
      </c>
      <c r="N29" s="25">
        <f t="shared" si="6"/>
        <v>0.62637055451744228</v>
      </c>
      <c r="O29" s="25">
        <f t="shared" si="7"/>
        <v>0.8</v>
      </c>
      <c r="P29" s="25">
        <f t="shared" si="8"/>
        <v>0.97362944548255781</v>
      </c>
      <c r="R29" s="1">
        <f t="shared" si="9"/>
        <v>41</v>
      </c>
    </row>
    <row r="30" spans="1:18">
      <c r="A30" s="32">
        <f t="shared" si="1"/>
        <v>17</v>
      </c>
      <c r="B30" s="32">
        <f>SUM($D$10:D30)</f>
        <v>17</v>
      </c>
      <c r="C30" s="40">
        <v>21</v>
      </c>
      <c r="D30" s="3">
        <v>1</v>
      </c>
      <c r="E30" s="6">
        <f>IF(D30="","",AVERAGE(D$10:D30))</f>
        <v>0.80952380952380953</v>
      </c>
      <c r="F30" s="23">
        <f t="shared" si="2"/>
        <v>8.568908674689879E-2</v>
      </c>
      <c r="G30" s="23">
        <f t="shared" si="3"/>
        <v>1.9599639845400545</v>
      </c>
      <c r="H30" s="6">
        <f t="shared" si="4"/>
        <v>0.16625786800549799</v>
      </c>
      <c r="I30" s="6" t="str">
        <f t="shared" si="5"/>
        <v>Não</v>
      </c>
      <c r="J30" s="8">
        <f t="shared" si="0"/>
        <v>37</v>
      </c>
      <c r="N30" s="25">
        <f t="shared" si="6"/>
        <v>0.64326594151831151</v>
      </c>
      <c r="O30" s="25">
        <f t="shared" si="7"/>
        <v>0.80952380952380953</v>
      </c>
      <c r="P30" s="25">
        <f t="shared" si="8"/>
        <v>0.97578167752930756</v>
      </c>
      <c r="R30" s="1">
        <f t="shared" si="9"/>
        <v>38</v>
      </c>
    </row>
    <row r="31" spans="1:18">
      <c r="A31" s="32">
        <f t="shared" si="1"/>
        <v>18</v>
      </c>
      <c r="B31" s="32">
        <f>SUM($D$10:D31)</f>
        <v>18</v>
      </c>
      <c r="C31" s="40">
        <v>22</v>
      </c>
      <c r="D31" s="3">
        <v>1</v>
      </c>
      <c r="E31" s="6">
        <f>IF(D31="","",AVERAGE(D$10:D31))</f>
        <v>0.81818181818181823</v>
      </c>
      <c r="F31" s="23">
        <f t="shared" si="2"/>
        <v>8.2230366703026442E-2</v>
      </c>
      <c r="G31" s="23">
        <f t="shared" si="3"/>
        <v>1.9599639845400545</v>
      </c>
      <c r="H31" s="6">
        <f t="shared" si="4"/>
        <v>0.15946559633261426</v>
      </c>
      <c r="I31" s="6" t="str">
        <f t="shared" si="5"/>
        <v>Não</v>
      </c>
      <c r="J31" s="8">
        <f t="shared" si="0"/>
        <v>34</v>
      </c>
      <c r="N31" s="25">
        <f t="shared" si="6"/>
        <v>0.65871622184920398</v>
      </c>
      <c r="O31" s="25">
        <f t="shared" si="7"/>
        <v>0.81818181818181823</v>
      </c>
      <c r="P31" s="25">
        <f t="shared" si="8"/>
        <v>0.97764741451443249</v>
      </c>
      <c r="R31" s="1">
        <f t="shared" si="9"/>
        <v>35</v>
      </c>
    </row>
    <row r="32" spans="1:18">
      <c r="A32" s="32">
        <f t="shared" si="1"/>
        <v>19</v>
      </c>
      <c r="B32" s="32">
        <f>SUM($D$10:D32)</f>
        <v>19</v>
      </c>
      <c r="C32" s="40">
        <v>23</v>
      </c>
      <c r="D32" s="3">
        <v>1</v>
      </c>
      <c r="E32" s="6">
        <f>IF(D32="","",AVERAGE(D$10:D32))</f>
        <v>0.82608695652173914</v>
      </c>
      <c r="F32" s="23">
        <f t="shared" si="2"/>
        <v>7.9034196447511806E-2</v>
      </c>
      <c r="G32" s="23">
        <f t="shared" si="3"/>
        <v>1.9599639845400545</v>
      </c>
      <c r="H32" s="6">
        <f t="shared" si="4"/>
        <v>0.15318903164970399</v>
      </c>
      <c r="I32" s="6" t="str">
        <f t="shared" si="5"/>
        <v>Não</v>
      </c>
      <c r="J32" s="8">
        <f t="shared" si="0"/>
        <v>31</v>
      </c>
      <c r="N32" s="25">
        <f t="shared" si="6"/>
        <v>0.67289792487203515</v>
      </c>
      <c r="O32" s="25">
        <f t="shared" si="7"/>
        <v>0.82608695652173914</v>
      </c>
      <c r="P32" s="25">
        <f t="shared" si="8"/>
        <v>0.97927598817144312</v>
      </c>
      <c r="R32" s="1">
        <f t="shared" si="9"/>
        <v>32</v>
      </c>
    </row>
    <row r="33" spans="1:18">
      <c r="A33" s="32">
        <f t="shared" si="1"/>
        <v>0</v>
      </c>
      <c r="B33" s="32">
        <f>SUM($D$10:D33)</f>
        <v>19</v>
      </c>
      <c r="C33" s="40">
        <v>24</v>
      </c>
      <c r="D33" s="3">
        <v>0</v>
      </c>
      <c r="E33" s="6">
        <f>IF(D33="","",AVERAGE(D$10:D33))</f>
        <v>0.79166666666666663</v>
      </c>
      <c r="F33" s="23">
        <f t="shared" si="2"/>
        <v>8.2898169349398074E-2</v>
      </c>
      <c r="G33" s="23">
        <f t="shared" si="3"/>
        <v>1.9599639845400545</v>
      </c>
      <c r="H33" s="6">
        <f t="shared" si="4"/>
        <v>0.16059617446828955</v>
      </c>
      <c r="I33" s="6" t="str">
        <f t="shared" si="5"/>
        <v>Não</v>
      </c>
      <c r="J33" s="8">
        <f t="shared" si="0"/>
        <v>38</v>
      </c>
      <c r="N33" s="25">
        <f t="shared" si="6"/>
        <v>0.63107049219837708</v>
      </c>
      <c r="O33" s="25">
        <f t="shared" si="7"/>
        <v>0.79166666666666663</v>
      </c>
      <c r="P33" s="25">
        <f t="shared" si="8"/>
        <v>0.95226284113495618</v>
      </c>
      <c r="R33" s="1">
        <f t="shared" si="9"/>
        <v>39</v>
      </c>
    </row>
    <row r="34" spans="1:18">
      <c r="A34" s="32">
        <f t="shared" si="1"/>
        <v>20</v>
      </c>
      <c r="B34" s="32">
        <f>SUM($D$10:D34)</f>
        <v>20</v>
      </c>
      <c r="C34" s="40">
        <v>25</v>
      </c>
      <c r="D34" s="3">
        <v>1</v>
      </c>
      <c r="E34" s="6">
        <f>IF(D34="","",AVERAGE(D$10:D34))</f>
        <v>0.8</v>
      </c>
      <c r="F34" s="23">
        <f t="shared" si="2"/>
        <v>0.08</v>
      </c>
      <c r="G34" s="23">
        <f t="shared" si="3"/>
        <v>1.9599639845400545</v>
      </c>
      <c r="H34" s="6">
        <f t="shared" si="4"/>
        <v>0.15490221992879968</v>
      </c>
      <c r="I34" s="6" t="str">
        <f t="shared" si="5"/>
        <v>Não</v>
      </c>
      <c r="J34" s="8">
        <f t="shared" si="0"/>
        <v>35</v>
      </c>
      <c r="N34" s="25">
        <f t="shared" si="6"/>
        <v>0.64509778007120033</v>
      </c>
      <c r="O34" s="25">
        <f t="shared" si="7"/>
        <v>0.8</v>
      </c>
      <c r="P34" s="25">
        <f t="shared" si="8"/>
        <v>0.95490221992879976</v>
      </c>
      <c r="R34" s="1">
        <f t="shared" si="9"/>
        <v>36</v>
      </c>
    </row>
    <row r="35" spans="1:18">
      <c r="A35" s="32">
        <f t="shared" si="1"/>
        <v>21</v>
      </c>
      <c r="B35" s="32">
        <f>SUM($D$10:D35)</f>
        <v>21</v>
      </c>
      <c r="C35" s="40">
        <v>26</v>
      </c>
      <c r="D35" s="3">
        <v>1</v>
      </c>
      <c r="E35" s="6">
        <f>IF(D35="","",AVERAGE(D$10:D35))</f>
        <v>0.80769230769230771</v>
      </c>
      <c r="F35" s="23">
        <f t="shared" si="2"/>
        <v>7.7292014660432729E-2</v>
      </c>
      <c r="G35" s="23">
        <f t="shared" si="3"/>
        <v>1.9599639845400545</v>
      </c>
      <c r="H35" s="6">
        <f t="shared" si="4"/>
        <v>0.1495820403750252</v>
      </c>
      <c r="I35" s="6" t="str">
        <f t="shared" si="5"/>
        <v>Não</v>
      </c>
      <c r="J35" s="8">
        <f t="shared" si="0"/>
        <v>33</v>
      </c>
      <c r="N35" s="25">
        <f t="shared" si="6"/>
        <v>0.6581102673172825</v>
      </c>
      <c r="O35" s="25">
        <f t="shared" si="7"/>
        <v>0.80769230769230771</v>
      </c>
      <c r="P35" s="25">
        <f t="shared" si="8"/>
        <v>0.95727434806733291</v>
      </c>
      <c r="R35" s="1">
        <f t="shared" si="9"/>
        <v>34</v>
      </c>
    </row>
    <row r="36" spans="1:18">
      <c r="A36" s="32">
        <f t="shared" si="1"/>
        <v>22</v>
      </c>
      <c r="B36" s="32">
        <f>SUM($D$10:D36)</f>
        <v>22</v>
      </c>
      <c r="C36" s="40">
        <v>27</v>
      </c>
      <c r="D36" s="3">
        <v>1</v>
      </c>
      <c r="E36" s="6">
        <f>IF(D36="","",AVERAGE(D$10:D36))</f>
        <v>0.81481481481481477</v>
      </c>
      <c r="F36" s="23">
        <f t="shared" si="2"/>
        <v>7.4756798866604732E-2</v>
      </c>
      <c r="G36" s="23">
        <f t="shared" si="3"/>
        <v>1.9599639845400545</v>
      </c>
      <c r="H36" s="6">
        <f t="shared" si="4"/>
        <v>0.14460138856501778</v>
      </c>
      <c r="I36" s="6" t="str">
        <f t="shared" si="5"/>
        <v>Não</v>
      </c>
      <c r="J36" s="8">
        <f t="shared" si="0"/>
        <v>30</v>
      </c>
      <c r="N36" s="25">
        <f t="shared" si="6"/>
        <v>0.67021342624979696</v>
      </c>
      <c r="O36" s="25">
        <f t="shared" si="7"/>
        <v>0.81481481481481477</v>
      </c>
      <c r="P36" s="25">
        <f t="shared" si="8"/>
        <v>0.95941620337983258</v>
      </c>
      <c r="R36" s="1">
        <f t="shared" si="9"/>
        <v>31</v>
      </c>
    </row>
    <row r="37" spans="1:18">
      <c r="A37" s="32">
        <f t="shared" si="1"/>
        <v>0</v>
      </c>
      <c r="B37" s="32">
        <f>SUM($D$10:D37)</f>
        <v>22</v>
      </c>
      <c r="C37" s="40">
        <v>28</v>
      </c>
      <c r="D37" s="3">
        <v>0</v>
      </c>
      <c r="E37" s="6">
        <f>IF(D37="","",AVERAGE(D$10:D37))</f>
        <v>0.7857142857142857</v>
      </c>
      <c r="F37" s="23">
        <f t="shared" si="2"/>
        <v>7.7544306905972776E-2</v>
      </c>
      <c r="G37" s="23">
        <f t="shared" si="3"/>
        <v>1.9599639845400545</v>
      </c>
      <c r="H37" s="6">
        <f t="shared" si="4"/>
        <v>0.14991614219834679</v>
      </c>
      <c r="I37" s="6" t="str">
        <f t="shared" si="5"/>
        <v>Não</v>
      </c>
      <c r="J37" s="8">
        <f t="shared" si="0"/>
        <v>36</v>
      </c>
      <c r="N37" s="25">
        <f t="shared" si="6"/>
        <v>0.63579814351593888</v>
      </c>
      <c r="O37" s="25">
        <f t="shared" si="7"/>
        <v>0.7857142857142857</v>
      </c>
      <c r="P37" s="25">
        <f t="shared" si="8"/>
        <v>0.93563042791263251</v>
      </c>
      <c r="R37" s="1">
        <f t="shared" si="9"/>
        <v>37</v>
      </c>
    </row>
    <row r="38" spans="1:18">
      <c r="A38" s="32">
        <f t="shared" si="1"/>
        <v>23</v>
      </c>
      <c r="B38" s="32">
        <f>SUM($D$10:D38)</f>
        <v>23</v>
      </c>
      <c r="C38" s="40">
        <v>29</v>
      </c>
      <c r="D38" s="3">
        <v>1</v>
      </c>
      <c r="E38" s="6">
        <f>IF(D38="","",AVERAGE(D$10:D38))</f>
        <v>0.7931034482758621</v>
      </c>
      <c r="F38" s="23">
        <f t="shared" si="2"/>
        <v>7.5221596451532508E-2</v>
      </c>
      <c r="G38" s="23">
        <f t="shared" si="3"/>
        <v>1.9599639845400545</v>
      </c>
      <c r="H38" s="6">
        <f t="shared" si="4"/>
        <v>0.14535082736892455</v>
      </c>
      <c r="I38" s="6" t="str">
        <f t="shared" si="5"/>
        <v>Não</v>
      </c>
      <c r="J38" s="8">
        <f t="shared" si="0"/>
        <v>33</v>
      </c>
      <c r="N38" s="25">
        <f t="shared" si="6"/>
        <v>0.64775262090693753</v>
      </c>
      <c r="O38" s="25">
        <f t="shared" si="7"/>
        <v>0.7931034482758621</v>
      </c>
      <c r="P38" s="25">
        <f t="shared" si="8"/>
        <v>0.93845427564478667</v>
      </c>
      <c r="R38" s="1">
        <f t="shared" si="9"/>
        <v>34</v>
      </c>
    </row>
    <row r="39" spans="1:18">
      <c r="A39" s="32">
        <f t="shared" si="1"/>
        <v>24</v>
      </c>
      <c r="B39" s="32">
        <f>SUM($D$10:D39)</f>
        <v>24</v>
      </c>
      <c r="C39" s="40">
        <v>30</v>
      </c>
      <c r="D39" s="3">
        <v>1</v>
      </c>
      <c r="E39" s="6">
        <f>IF(D39="","",AVERAGE(D$10:D39))</f>
        <v>0.8</v>
      </c>
      <c r="F39" s="23">
        <f t="shared" si="2"/>
        <v>7.3029674334022146E-2</v>
      </c>
      <c r="G39" s="23">
        <f t="shared" si="3"/>
        <v>1.9599639845400545</v>
      </c>
      <c r="H39" s="6">
        <f t="shared" si="4"/>
        <v>0.14104268859366662</v>
      </c>
      <c r="I39" s="6" t="str">
        <f t="shared" si="5"/>
        <v>Não</v>
      </c>
      <c r="J39" s="8">
        <f t="shared" si="0"/>
        <v>30</v>
      </c>
      <c r="N39" s="25">
        <f t="shared" si="6"/>
        <v>0.6589573114063334</v>
      </c>
      <c r="O39" s="25">
        <f t="shared" si="7"/>
        <v>0.8</v>
      </c>
      <c r="P39" s="25">
        <f t="shared" si="8"/>
        <v>0.94104268859366669</v>
      </c>
      <c r="R39" s="1">
        <f t="shared" si="9"/>
        <v>31</v>
      </c>
    </row>
    <row r="40" spans="1:18">
      <c r="A40" s="32">
        <f t="shared" si="1"/>
        <v>25</v>
      </c>
      <c r="B40" s="32">
        <f>SUM($D$10:D40)</f>
        <v>25</v>
      </c>
      <c r="C40" s="40">
        <v>31</v>
      </c>
      <c r="D40" s="3">
        <v>1</v>
      </c>
      <c r="E40" s="6">
        <f>IF(D40="","",AVERAGE(D$10:D40))</f>
        <v>0.80645161290322576</v>
      </c>
      <c r="F40" s="23">
        <f t="shared" si="2"/>
        <v>7.0958281461945147E-2</v>
      </c>
      <c r="G40" s="23">
        <f t="shared" si="3"/>
        <v>1.9599639845400545</v>
      </c>
      <c r="H40" s="6">
        <f t="shared" si="4"/>
        <v>0.13697153544447785</v>
      </c>
      <c r="I40" s="6" t="str">
        <f t="shared" si="5"/>
        <v>Não</v>
      </c>
      <c r="J40" s="8">
        <f t="shared" si="0"/>
        <v>28</v>
      </c>
      <c r="N40" s="25">
        <f t="shared" si="6"/>
        <v>0.66948007745874794</v>
      </c>
      <c r="O40" s="25">
        <f t="shared" si="7"/>
        <v>0.80645161290322576</v>
      </c>
      <c r="P40" s="25">
        <f t="shared" si="8"/>
        <v>0.94342314834770358</v>
      </c>
      <c r="R40" s="1">
        <f t="shared" si="9"/>
        <v>29</v>
      </c>
    </row>
    <row r="41" spans="1:18">
      <c r="A41" s="32">
        <f t="shared" si="1"/>
        <v>26</v>
      </c>
      <c r="B41" s="32">
        <f>SUM($D$10:D41)</f>
        <v>26</v>
      </c>
      <c r="C41" s="40">
        <v>32</v>
      </c>
      <c r="D41" s="3">
        <v>1</v>
      </c>
      <c r="E41" s="6">
        <f>IF(D41="","",AVERAGE(D$10:D41))</f>
        <v>0.8125</v>
      </c>
      <c r="F41" s="23">
        <f t="shared" si="2"/>
        <v>6.899813176818631E-2</v>
      </c>
      <c r="G41" s="23">
        <f t="shared" si="3"/>
        <v>1.9599639845400545</v>
      </c>
      <c r="H41" s="6">
        <f t="shared" si="4"/>
        <v>0.13311909525131224</v>
      </c>
      <c r="I41" s="6" t="str">
        <f t="shared" si="5"/>
        <v>Não</v>
      </c>
      <c r="J41" s="8">
        <f t="shared" si="0"/>
        <v>26</v>
      </c>
      <c r="N41" s="25">
        <f t="shared" si="6"/>
        <v>0.67938090474868773</v>
      </c>
      <c r="O41" s="25">
        <f t="shared" si="7"/>
        <v>0.8125</v>
      </c>
      <c r="P41" s="25">
        <f t="shared" si="8"/>
        <v>0.94561909525131227</v>
      </c>
      <c r="R41" s="1">
        <f t="shared" si="9"/>
        <v>27</v>
      </c>
    </row>
    <row r="42" spans="1:18">
      <c r="A42" s="32">
        <f t="shared" si="1"/>
        <v>27</v>
      </c>
      <c r="B42" s="32">
        <f>SUM($D$10:D42)</f>
        <v>27</v>
      </c>
      <c r="C42" s="40">
        <v>33</v>
      </c>
      <c r="D42" s="3">
        <v>1</v>
      </c>
      <c r="E42" s="6">
        <f>IF(D42="","",AVERAGE(D$10:D42))</f>
        <v>0.81818181818181823</v>
      </c>
      <c r="F42" s="23">
        <f t="shared" si="2"/>
        <v>6.7140813261454213E-2</v>
      </c>
      <c r="G42" s="23">
        <f t="shared" si="3"/>
        <v>1.9599639845400545</v>
      </c>
      <c r="H42" s="6">
        <f t="shared" si="4"/>
        <v>0.1294688175001347</v>
      </c>
      <c r="I42" s="6" t="str">
        <f t="shared" si="5"/>
        <v>Não</v>
      </c>
      <c r="J42" s="8">
        <f t="shared" si="0"/>
        <v>23</v>
      </c>
      <c r="N42" s="25">
        <f t="shared" si="6"/>
        <v>0.68871300068168351</v>
      </c>
      <c r="O42" s="25">
        <f t="shared" si="7"/>
        <v>0.81818181818181823</v>
      </c>
      <c r="P42" s="25">
        <f t="shared" si="8"/>
        <v>0.94765063568195296</v>
      </c>
      <c r="R42" s="1">
        <f t="shared" si="9"/>
        <v>24</v>
      </c>
    </row>
    <row r="43" spans="1:18">
      <c r="A43" s="32">
        <f t="shared" si="1"/>
        <v>28</v>
      </c>
      <c r="B43" s="32">
        <f>SUM($D$10:D43)</f>
        <v>28</v>
      </c>
      <c r="C43" s="40">
        <v>34</v>
      </c>
      <c r="D43" s="3">
        <v>1</v>
      </c>
      <c r="E43" s="6">
        <f>IF(D43="","",AVERAGE(D$10:D43))</f>
        <v>0.82352941176470584</v>
      </c>
      <c r="F43" s="23">
        <f t="shared" si="2"/>
        <v>6.5378697673671923E-2</v>
      </c>
      <c r="G43" s="23">
        <f t="shared" si="3"/>
        <v>1.9599639845400545</v>
      </c>
      <c r="H43" s="6">
        <f t="shared" si="4"/>
        <v>0.1260056953827651</v>
      </c>
      <c r="I43" s="6" t="str">
        <f t="shared" si="5"/>
        <v>Não</v>
      </c>
      <c r="J43" s="8">
        <f t="shared" ref="J43:J74" si="10">IF(OR(I43="",I43="Sim"),"",ROUND(R43*$J$2/(R43+($J$2-1)),0))</f>
        <v>22</v>
      </c>
      <c r="N43" s="25">
        <f t="shared" si="6"/>
        <v>0.69752371638194077</v>
      </c>
      <c r="O43" s="25">
        <f t="shared" si="7"/>
        <v>0.82352941176470584</v>
      </c>
      <c r="P43" s="25">
        <f t="shared" si="8"/>
        <v>0.94953510714747091</v>
      </c>
      <c r="R43" s="1">
        <f t="shared" si="9"/>
        <v>22</v>
      </c>
    </row>
    <row r="44" spans="1:18">
      <c r="A44" s="32">
        <f t="shared" si="1"/>
        <v>29</v>
      </c>
      <c r="B44" s="32">
        <f>SUM($D$10:D44)</f>
        <v>29</v>
      </c>
      <c r="C44" s="40">
        <v>35</v>
      </c>
      <c r="D44" s="3">
        <v>1</v>
      </c>
      <c r="E44" s="6">
        <f>IF(D44="","",AVERAGE(D$10:D44))</f>
        <v>0.82857142857142863</v>
      </c>
      <c r="F44" s="23">
        <f t="shared" si="2"/>
        <v>6.3704858824903399E-2</v>
      </c>
      <c r="G44" s="23">
        <f t="shared" si="3"/>
        <v>1.9599639845400545</v>
      </c>
      <c r="H44" s="6">
        <f t="shared" si="4"/>
        <v>0.12271610467382502</v>
      </c>
      <c r="I44" s="6" t="str">
        <f t="shared" si="5"/>
        <v>Não</v>
      </c>
      <c r="J44" s="8">
        <f t="shared" si="10"/>
        <v>20</v>
      </c>
      <c r="N44" s="25">
        <f t="shared" si="6"/>
        <v>0.70585532389760364</v>
      </c>
      <c r="O44" s="25">
        <f t="shared" si="7"/>
        <v>0.82857142857142863</v>
      </c>
      <c r="P44" s="25">
        <f t="shared" si="8"/>
        <v>0.95128753324525361</v>
      </c>
      <c r="R44" s="1">
        <f t="shared" si="9"/>
        <v>20</v>
      </c>
    </row>
    <row r="45" spans="1:18">
      <c r="A45" s="32">
        <f t="shared" si="1"/>
        <v>30</v>
      </c>
      <c r="B45" s="32">
        <f>SUM($D$10:D45)</f>
        <v>30</v>
      </c>
      <c r="C45" s="40">
        <v>36</v>
      </c>
      <c r="D45" s="3">
        <v>1</v>
      </c>
      <c r="E45" s="6">
        <f>IF(D45="","",AVERAGE(D$10:D45))</f>
        <v>0.83333333333333337</v>
      </c>
      <c r="F45" s="23">
        <f t="shared" si="2"/>
        <v>6.2112999374994156E-2</v>
      </c>
      <c r="G45" s="23">
        <f t="shared" si="3"/>
        <v>1.9599639845400545</v>
      </c>
      <c r="H45" s="6">
        <f t="shared" si="4"/>
        <v>0.11958765923788452</v>
      </c>
      <c r="I45" s="6" t="str">
        <f t="shared" si="5"/>
        <v>Não</v>
      </c>
      <c r="J45" s="8">
        <f t="shared" si="10"/>
        <v>17</v>
      </c>
      <c r="N45" s="25">
        <f t="shared" si="6"/>
        <v>0.71374567409544887</v>
      </c>
      <c r="O45" s="25">
        <f t="shared" si="7"/>
        <v>0.83333333333333337</v>
      </c>
      <c r="P45" s="25">
        <f t="shared" si="8"/>
        <v>0.95292099257121787</v>
      </c>
      <c r="R45" s="1">
        <f t="shared" si="9"/>
        <v>17</v>
      </c>
    </row>
    <row r="46" spans="1:18">
      <c r="A46" s="32">
        <f t="shared" si="1"/>
        <v>31</v>
      </c>
      <c r="B46" s="32">
        <f>SUM($D$10:D46)</f>
        <v>31</v>
      </c>
      <c r="C46" s="40">
        <v>37</v>
      </c>
      <c r="D46" s="3">
        <v>1</v>
      </c>
      <c r="E46" s="6">
        <f>IF(D46="","",AVERAGE(D$10:D46))</f>
        <v>0.83783783783783783</v>
      </c>
      <c r="F46" s="23">
        <f t="shared" si="2"/>
        <v>6.059738539651173E-2</v>
      </c>
      <c r="G46" s="23">
        <f t="shared" si="3"/>
        <v>1.9599639845400545</v>
      </c>
      <c r="H46" s="6">
        <f t="shared" si="4"/>
        <v>0.11660908202099307</v>
      </c>
      <c r="I46" s="6" t="str">
        <f t="shared" si="5"/>
        <v>Não</v>
      </c>
      <c r="J46" s="8">
        <f t="shared" si="10"/>
        <v>15</v>
      </c>
      <c r="N46" s="25">
        <f t="shared" si="6"/>
        <v>0.72122875581684476</v>
      </c>
      <c r="O46" s="25">
        <f t="shared" si="7"/>
        <v>0.83783783783783783</v>
      </c>
      <c r="P46" s="25">
        <f t="shared" si="8"/>
        <v>0.9544469198588309</v>
      </c>
      <c r="R46" s="1">
        <f t="shared" si="9"/>
        <v>15</v>
      </c>
    </row>
    <row r="47" spans="1:18">
      <c r="A47" s="32">
        <f t="shared" si="1"/>
        <v>0</v>
      </c>
      <c r="B47" s="32">
        <f>SUM($D$10:D47)</f>
        <v>31</v>
      </c>
      <c r="C47" s="40">
        <v>38</v>
      </c>
      <c r="D47" s="3">
        <v>0</v>
      </c>
      <c r="E47" s="6">
        <f>IF(D47="","",AVERAGE(D$10:D47))</f>
        <v>0.81578947368421051</v>
      </c>
      <c r="F47" s="23">
        <f t="shared" si="2"/>
        <v>6.2886072491670317E-2</v>
      </c>
      <c r="G47" s="23">
        <f t="shared" si="3"/>
        <v>1.9599639845400545</v>
      </c>
      <c r="H47" s="6">
        <f t="shared" si="4"/>
        <v>0.12095041279752236</v>
      </c>
      <c r="I47" s="6" t="str">
        <f t="shared" si="5"/>
        <v>Não</v>
      </c>
      <c r="J47" s="8">
        <f t="shared" si="10"/>
        <v>20</v>
      </c>
      <c r="N47" s="25">
        <f t="shared" si="6"/>
        <v>0.69483906088668812</v>
      </c>
      <c r="O47" s="25">
        <f t="shared" si="7"/>
        <v>0.81578947368421051</v>
      </c>
      <c r="P47" s="25">
        <f t="shared" si="8"/>
        <v>0.9367398864817329</v>
      </c>
      <c r="R47" s="1">
        <f t="shared" si="9"/>
        <v>20</v>
      </c>
    </row>
    <row r="48" spans="1:18">
      <c r="A48" s="32">
        <f t="shared" si="1"/>
        <v>32</v>
      </c>
      <c r="B48" s="32">
        <f>SUM($D$10:D48)</f>
        <v>32</v>
      </c>
      <c r="C48" s="40">
        <v>39</v>
      </c>
      <c r="D48" s="3">
        <v>1</v>
      </c>
      <c r="E48" s="6">
        <f>IF(D48="","",AVERAGE(D$10:D48))</f>
        <v>0.82051282051282048</v>
      </c>
      <c r="F48" s="23">
        <f t="shared" si="2"/>
        <v>6.1450737386182369E-2</v>
      </c>
      <c r="G48" s="23">
        <f t="shared" si="3"/>
        <v>1.9599639845400545</v>
      </c>
      <c r="H48" s="6">
        <f t="shared" si="4"/>
        <v>0.11812835041520396</v>
      </c>
      <c r="I48" s="6" t="str">
        <f t="shared" si="5"/>
        <v>Não</v>
      </c>
      <c r="J48" s="8">
        <f t="shared" si="10"/>
        <v>18</v>
      </c>
      <c r="N48" s="25">
        <f t="shared" si="6"/>
        <v>0.70238447009761651</v>
      </c>
      <c r="O48" s="25">
        <f t="shared" si="7"/>
        <v>0.82051282051282048</v>
      </c>
      <c r="P48" s="25">
        <f t="shared" si="8"/>
        <v>0.93864117092802446</v>
      </c>
      <c r="R48" s="1">
        <f t="shared" si="9"/>
        <v>18</v>
      </c>
    </row>
    <row r="49" spans="1:18">
      <c r="A49" s="32">
        <f t="shared" si="1"/>
        <v>33</v>
      </c>
      <c r="B49" s="32">
        <f>SUM($D$10:D49)</f>
        <v>33</v>
      </c>
      <c r="C49" s="40">
        <v>40</v>
      </c>
      <c r="D49" s="3">
        <v>1</v>
      </c>
      <c r="E49" s="6">
        <f>IF(D49="","",AVERAGE(D$10:D49))</f>
        <v>0.82499999999999996</v>
      </c>
      <c r="F49" s="23">
        <f t="shared" si="2"/>
        <v>6.0078074203489581E-2</v>
      </c>
      <c r="G49" s="23">
        <f t="shared" si="3"/>
        <v>1.9599639845400545</v>
      </c>
      <c r="H49" s="6">
        <f t="shared" si="4"/>
        <v>0.11542954038069131</v>
      </c>
      <c r="I49" s="6" t="str">
        <f t="shared" si="5"/>
        <v>Não</v>
      </c>
      <c r="J49" s="8">
        <f t="shared" si="10"/>
        <v>15</v>
      </c>
      <c r="N49" s="25">
        <f t="shared" si="6"/>
        <v>0.70957045961930865</v>
      </c>
      <c r="O49" s="25">
        <f t="shared" si="7"/>
        <v>0.82499999999999996</v>
      </c>
      <c r="P49" s="25">
        <f t="shared" si="8"/>
        <v>0.94042954038069126</v>
      </c>
      <c r="R49" s="1">
        <f t="shared" si="9"/>
        <v>15</v>
      </c>
    </row>
    <row r="50" spans="1:18">
      <c r="A50" s="32">
        <f t="shared" si="1"/>
        <v>0</v>
      </c>
      <c r="B50" s="32">
        <f>SUM($D$10:D50)</f>
        <v>33</v>
      </c>
      <c r="C50" s="40">
        <v>41</v>
      </c>
      <c r="D50" s="3">
        <v>0</v>
      </c>
      <c r="E50" s="6">
        <f>IF(D50="","",AVERAGE(D$10:D50))</f>
        <v>0.80487804878048785</v>
      </c>
      <c r="F50" s="23">
        <f t="shared" si="2"/>
        <v>6.1890811677049143E-2</v>
      </c>
      <c r="G50" s="23">
        <f t="shared" si="3"/>
        <v>1.9599639845400545</v>
      </c>
      <c r="H50" s="6">
        <f t="shared" si="4"/>
        <v>0.11885044956868462</v>
      </c>
      <c r="I50" s="6" t="str">
        <f t="shared" si="5"/>
        <v>Não</v>
      </c>
      <c r="J50" s="8">
        <f t="shared" si="10"/>
        <v>19</v>
      </c>
      <c r="N50" s="25">
        <f t="shared" si="6"/>
        <v>0.68602759921180323</v>
      </c>
      <c r="O50" s="25">
        <f t="shared" si="7"/>
        <v>0.80487804878048785</v>
      </c>
      <c r="P50" s="25">
        <f t="shared" si="8"/>
        <v>0.92372849834917248</v>
      </c>
      <c r="R50" s="1">
        <f t="shared" si="9"/>
        <v>19</v>
      </c>
    </row>
    <row r="51" spans="1:18">
      <c r="A51" s="32">
        <f t="shared" si="1"/>
        <v>34</v>
      </c>
      <c r="B51" s="32">
        <f>SUM($D$10:D51)</f>
        <v>34</v>
      </c>
      <c r="C51" s="40">
        <v>42</v>
      </c>
      <c r="D51" s="3">
        <v>1</v>
      </c>
      <c r="E51" s="6">
        <f>IF(D51="","",AVERAGE(D$10:D51))</f>
        <v>0.80952380952380953</v>
      </c>
      <c r="F51" s="23">
        <f t="shared" si="2"/>
        <v>6.0591334312414452E-2</v>
      </c>
      <c r="G51" s="23">
        <f t="shared" si="3"/>
        <v>1.9599639845400545</v>
      </c>
      <c r="H51" s="6">
        <f t="shared" si="4"/>
        <v>0.11629435059496568</v>
      </c>
      <c r="I51" s="6" t="str">
        <f t="shared" si="5"/>
        <v>Não</v>
      </c>
      <c r="J51" s="8">
        <f t="shared" si="10"/>
        <v>17</v>
      </c>
      <c r="N51" s="25">
        <f t="shared" si="6"/>
        <v>0.69322945892884391</v>
      </c>
      <c r="O51" s="25">
        <f t="shared" si="7"/>
        <v>0.80952380952380953</v>
      </c>
      <c r="P51" s="25">
        <f t="shared" si="8"/>
        <v>0.92581816011877516</v>
      </c>
      <c r="R51" s="1">
        <f t="shared" si="9"/>
        <v>17</v>
      </c>
    </row>
    <row r="52" spans="1:18">
      <c r="A52" s="32">
        <f t="shared" si="1"/>
        <v>35</v>
      </c>
      <c r="B52" s="32">
        <f>SUM($D$10:D52)</f>
        <v>35</v>
      </c>
      <c r="C52" s="40">
        <v>43</v>
      </c>
      <c r="D52" s="3">
        <v>1</v>
      </c>
      <c r="E52" s="6">
        <f>IF(D52="","",AVERAGE(D$10:D52))</f>
        <v>0.81395348837209303</v>
      </c>
      <c r="F52" s="23">
        <f t="shared" si="2"/>
        <v>5.9343933907388659E-2</v>
      </c>
      <c r="G52" s="23">
        <f t="shared" si="3"/>
        <v>1.9599639845400545</v>
      </c>
      <c r="H52" s="6">
        <f t="shared" si="4"/>
        <v>0.11384072373850167</v>
      </c>
      <c r="I52" s="6" t="str">
        <f t="shared" si="5"/>
        <v>Não</v>
      </c>
      <c r="J52" s="8">
        <f t="shared" si="10"/>
        <v>15</v>
      </c>
      <c r="N52" s="25">
        <f t="shared" si="6"/>
        <v>0.7001127646335914</v>
      </c>
      <c r="O52" s="25">
        <f t="shared" si="7"/>
        <v>0.81395348837209303</v>
      </c>
      <c r="P52" s="25">
        <f t="shared" si="8"/>
        <v>0.92779421211059465</v>
      </c>
      <c r="R52" s="1">
        <f t="shared" si="9"/>
        <v>15</v>
      </c>
    </row>
    <row r="53" spans="1:18">
      <c r="A53" s="32">
        <f t="shared" si="1"/>
        <v>36</v>
      </c>
      <c r="B53" s="32">
        <f>SUM($D$10:D53)</f>
        <v>36</v>
      </c>
      <c r="C53" s="40">
        <v>44</v>
      </c>
      <c r="D53" s="3">
        <v>1</v>
      </c>
      <c r="E53" s="6">
        <f>IF(D53="","",AVERAGE(D$10:D53))</f>
        <v>0.81818181818181823</v>
      </c>
      <c r="F53" s="23">
        <f t="shared" si="2"/>
        <v>5.8145649915166478E-2</v>
      </c>
      <c r="G53" s="23">
        <f t="shared" si="3"/>
        <v>1.9599639845400545</v>
      </c>
      <c r="H53" s="6">
        <f t="shared" si="4"/>
        <v>0.1114837380538823</v>
      </c>
      <c r="I53" s="6" t="str">
        <f t="shared" si="5"/>
        <v>Não</v>
      </c>
      <c r="J53" s="8">
        <f t="shared" si="10"/>
        <v>13</v>
      </c>
      <c r="N53" s="25">
        <f t="shared" si="6"/>
        <v>0.70669808012793589</v>
      </c>
      <c r="O53" s="25">
        <f t="shared" si="7"/>
        <v>0.81818181818181823</v>
      </c>
      <c r="P53" s="25">
        <f t="shared" si="8"/>
        <v>0.92966555623570057</v>
      </c>
      <c r="R53" s="1">
        <f t="shared" si="9"/>
        <v>13</v>
      </c>
    </row>
    <row r="54" spans="1:18">
      <c r="A54" s="32">
        <f t="shared" si="1"/>
        <v>37</v>
      </c>
      <c r="B54" s="32">
        <f>SUM($D$10:D54)</f>
        <v>37</v>
      </c>
      <c r="C54" s="40">
        <v>45</v>
      </c>
      <c r="D54" s="3">
        <v>1</v>
      </c>
      <c r="E54" s="6">
        <f>IF(D54="","",AVERAGE(D$10:D54))</f>
        <v>0.82222222222222219</v>
      </c>
      <c r="F54" s="23">
        <f t="shared" si="2"/>
        <v>5.699373055310028E-2</v>
      </c>
      <c r="G54" s="23">
        <f t="shared" si="3"/>
        <v>1.9599639845400545</v>
      </c>
      <c r="H54" s="6">
        <f t="shared" si="4"/>
        <v>0.10921797437220598</v>
      </c>
      <c r="I54" s="6" t="str">
        <f t="shared" si="5"/>
        <v>Não</v>
      </c>
      <c r="J54" s="8">
        <f t="shared" si="10"/>
        <v>11</v>
      </c>
      <c r="N54" s="25">
        <f t="shared" si="6"/>
        <v>0.71300424785001626</v>
      </c>
      <c r="O54" s="25">
        <f t="shared" si="7"/>
        <v>0.82222222222222219</v>
      </c>
      <c r="P54" s="25">
        <f t="shared" si="8"/>
        <v>0.93144019659442812</v>
      </c>
      <c r="R54" s="1">
        <f t="shared" si="9"/>
        <v>11</v>
      </c>
    </row>
    <row r="55" spans="1:18">
      <c r="A55" s="32">
        <f t="shared" si="1"/>
        <v>38</v>
      </c>
      <c r="B55" s="32">
        <f>SUM($D$10:D55)</f>
        <v>38</v>
      </c>
      <c r="C55" s="40">
        <v>46</v>
      </c>
      <c r="D55" s="3">
        <v>1</v>
      </c>
      <c r="E55" s="6">
        <f>IF(D55="","",AVERAGE(D$10:D55))</f>
        <v>0.82608695652173914</v>
      </c>
      <c r="F55" s="23">
        <f t="shared" si="2"/>
        <v>5.5885616253665338E-2</v>
      </c>
      <c r="G55" s="23">
        <f t="shared" si="3"/>
        <v>1.9599639845400545</v>
      </c>
      <c r="H55" s="6">
        <f t="shared" si="4"/>
        <v>0.10703839257210404</v>
      </c>
      <c r="I55" s="6" t="str">
        <f t="shared" si="5"/>
        <v>Não</v>
      </c>
      <c r="J55" s="8">
        <f t="shared" si="10"/>
        <v>9</v>
      </c>
      <c r="N55" s="25">
        <f t="shared" si="6"/>
        <v>0.71904856394963512</v>
      </c>
      <c r="O55" s="25">
        <f t="shared" si="7"/>
        <v>0.82608695652173914</v>
      </c>
      <c r="P55" s="25">
        <f t="shared" si="8"/>
        <v>0.93312534909384315</v>
      </c>
      <c r="R55" s="1">
        <f t="shared" si="9"/>
        <v>9</v>
      </c>
    </row>
    <row r="56" spans="1:18">
      <c r="A56" s="32">
        <f t="shared" si="1"/>
        <v>39</v>
      </c>
      <c r="B56" s="32">
        <f>SUM($D$10:D56)</f>
        <v>39</v>
      </c>
      <c r="C56" s="40">
        <v>47</v>
      </c>
      <c r="D56" s="3">
        <v>1</v>
      </c>
      <c r="E56" s="6">
        <f>IF(D56="","",AVERAGE(D$10:D56))</f>
        <v>0.82978723404255317</v>
      </c>
      <c r="F56" s="23">
        <f t="shared" si="2"/>
        <v>5.4818924411844647E-2</v>
      </c>
      <c r="G56" s="23">
        <f t="shared" si="3"/>
        <v>1.9599639845400545</v>
      </c>
      <c r="H56" s="6">
        <f t="shared" si="4"/>
        <v>0.10494030143061174</v>
      </c>
      <c r="I56" s="6" t="str">
        <f t="shared" si="5"/>
        <v>Não</v>
      </c>
      <c r="J56" s="8">
        <f t="shared" si="10"/>
        <v>7</v>
      </c>
      <c r="N56" s="25">
        <f t="shared" si="6"/>
        <v>0.72484693261194144</v>
      </c>
      <c r="O56" s="25">
        <f t="shared" si="7"/>
        <v>0.82978723404255317</v>
      </c>
      <c r="P56" s="25">
        <f t="shared" si="8"/>
        <v>0.93472753547316489</v>
      </c>
      <c r="R56" s="1">
        <f t="shared" si="9"/>
        <v>7</v>
      </c>
    </row>
    <row r="57" spans="1:18">
      <c r="A57" s="32">
        <f t="shared" si="1"/>
        <v>40</v>
      </c>
      <c r="B57" s="32">
        <f>SUM($D$10:D57)</f>
        <v>40</v>
      </c>
      <c r="C57" s="40">
        <v>48</v>
      </c>
      <c r="D57" s="3">
        <v>1</v>
      </c>
      <c r="E57" s="6">
        <f>IF(D57="","",AVERAGE(D$10:D57))</f>
        <v>0.83333333333333337</v>
      </c>
      <c r="F57" s="23">
        <f t="shared" si="2"/>
        <v>5.3791435363991898E-2</v>
      </c>
      <c r="G57" s="23">
        <f t="shared" si="3"/>
        <v>1.9599639845400545</v>
      </c>
      <c r="H57" s="6">
        <f t="shared" si="4"/>
        <v>0.1029193309206939</v>
      </c>
      <c r="I57" s="6" t="str">
        <f t="shared" si="5"/>
        <v>Não</v>
      </c>
      <c r="J57" s="8">
        <f t="shared" si="10"/>
        <v>5</v>
      </c>
      <c r="N57" s="25">
        <f t="shared" si="6"/>
        <v>0.73041400241263943</v>
      </c>
      <c r="O57" s="25">
        <f t="shared" si="7"/>
        <v>0.83333333333333337</v>
      </c>
      <c r="P57" s="25">
        <f t="shared" si="8"/>
        <v>0.93625266425402731</v>
      </c>
      <c r="R57" s="1">
        <f t="shared" si="9"/>
        <v>5</v>
      </c>
    </row>
    <row r="58" spans="1:18">
      <c r="A58" s="32">
        <f t="shared" si="1"/>
        <v>41</v>
      </c>
      <c r="B58" s="32">
        <f>SUM($D$10:D58)</f>
        <v>41</v>
      </c>
      <c r="C58" s="40">
        <v>49</v>
      </c>
      <c r="D58" s="3">
        <v>1</v>
      </c>
      <c r="E58" s="6">
        <f>IF(D58="","",AVERAGE(D$10:D58))</f>
        <v>0.83673469387755106</v>
      </c>
      <c r="F58" s="23">
        <f t="shared" si="2"/>
        <v>5.2801079522667146E-2</v>
      </c>
      <c r="G58" s="23">
        <f t="shared" si="3"/>
        <v>1.9599639845400545</v>
      </c>
      <c r="H58" s="6">
        <f t="shared" si="4"/>
        <v>0.10097140680253539</v>
      </c>
      <c r="I58" s="6" t="str">
        <f t="shared" si="5"/>
        <v>Não</v>
      </c>
      <c r="J58" s="8">
        <f t="shared" si="10"/>
        <v>3</v>
      </c>
      <c r="N58" s="25">
        <f t="shared" si="6"/>
        <v>0.7357632870750157</v>
      </c>
      <c r="O58" s="25">
        <f t="shared" si="7"/>
        <v>0.83673469387755106</v>
      </c>
      <c r="P58" s="25">
        <f t="shared" si="8"/>
        <v>0.93770610068008642</v>
      </c>
      <c r="R58" s="1">
        <f t="shared" si="9"/>
        <v>3</v>
      </c>
    </row>
    <row r="59" spans="1:18">
      <c r="A59" s="32">
        <f t="shared" si="1"/>
        <v>42</v>
      </c>
      <c r="B59" s="32">
        <f>SUM($D$10:D59)</f>
        <v>42</v>
      </c>
      <c r="C59" s="40">
        <v>50</v>
      </c>
      <c r="D59" s="3">
        <v>1</v>
      </c>
      <c r="E59" s="6">
        <f>IF(D59="","",AVERAGE(D$10:D59))</f>
        <v>0.84</v>
      </c>
      <c r="F59" s="23">
        <f t="shared" si="2"/>
        <v>5.1845925587262885E-2</v>
      </c>
      <c r="G59" s="23">
        <f t="shared" si="3"/>
        <v>1.9599639845400545</v>
      </c>
      <c r="H59" s="6">
        <f t="shared" si="4"/>
        <v>9.9092727347357135E-2</v>
      </c>
      <c r="I59" s="6" t="str">
        <f t="shared" si="5"/>
        <v>Sim</v>
      </c>
      <c r="J59" s="8" t="str">
        <f t="shared" si="10"/>
        <v/>
      </c>
      <c r="N59" s="25">
        <f t="shared" si="6"/>
        <v>0.74090727265264289</v>
      </c>
      <c r="O59" s="25">
        <f t="shared" si="7"/>
        <v>0.84</v>
      </c>
      <c r="P59" s="25">
        <f t="shared" si="8"/>
        <v>0.93909272734735705</v>
      </c>
      <c r="R59" s="1" t="str">
        <f t="shared" si="9"/>
        <v>-</v>
      </c>
    </row>
    <row r="60" spans="1:18">
      <c r="A60" s="32">
        <f t="shared" si="1"/>
        <v>0</v>
      </c>
      <c r="B60" s="32">
        <f>SUM($D$10:D60)</f>
        <v>42</v>
      </c>
      <c r="C60" s="40">
        <v>51</v>
      </c>
      <c r="D60" s="3"/>
      <c r="E60" s="6" t="str">
        <f>IF(D60="","",AVERAGE(D$10:D60))</f>
        <v/>
      </c>
      <c r="F60" s="23" t="str">
        <f t="shared" si="2"/>
        <v/>
      </c>
      <c r="G60" s="23" t="str">
        <f t="shared" si="3"/>
        <v/>
      </c>
      <c r="H60" s="6" t="str">
        <f t="shared" si="4"/>
        <v/>
      </c>
      <c r="I60" s="6" t="str">
        <f t="shared" si="5"/>
        <v/>
      </c>
      <c r="J60" s="8" t="str">
        <f t="shared" si="10"/>
        <v/>
      </c>
      <c r="N60" s="25" t="e">
        <f t="shared" si="6"/>
        <v>#N/A</v>
      </c>
      <c r="O60" s="25" t="e">
        <f t="shared" si="7"/>
        <v>#N/A</v>
      </c>
      <c r="P60" s="25" t="e">
        <f t="shared" si="8"/>
        <v>#N/A</v>
      </c>
      <c r="R60" s="1" t="str">
        <f t="shared" si="9"/>
        <v>-</v>
      </c>
    </row>
    <row r="61" spans="1:18">
      <c r="A61" s="32">
        <f t="shared" si="1"/>
        <v>0</v>
      </c>
      <c r="B61" s="32">
        <f>SUM($D$10:D61)</f>
        <v>42</v>
      </c>
      <c r="C61" s="40">
        <v>52</v>
      </c>
      <c r="D61" s="3"/>
      <c r="E61" s="6" t="str">
        <f>IF(D61="","",AVERAGE(D$10:D61))</f>
        <v/>
      </c>
      <c r="F61" s="23" t="str">
        <f t="shared" si="2"/>
        <v/>
      </c>
      <c r="G61" s="23" t="str">
        <f t="shared" si="3"/>
        <v/>
      </c>
      <c r="H61" s="6" t="str">
        <f t="shared" si="4"/>
        <v/>
      </c>
      <c r="I61" s="6" t="str">
        <f t="shared" si="5"/>
        <v/>
      </c>
      <c r="J61" s="8" t="str">
        <f t="shared" si="10"/>
        <v/>
      </c>
      <c r="N61" s="25" t="e">
        <f t="shared" si="6"/>
        <v>#N/A</v>
      </c>
      <c r="O61" s="25" t="e">
        <f t="shared" si="7"/>
        <v>#N/A</v>
      </c>
      <c r="P61" s="25" t="e">
        <f t="shared" si="8"/>
        <v>#N/A</v>
      </c>
      <c r="R61" s="1" t="str">
        <f t="shared" si="9"/>
        <v>-</v>
      </c>
    </row>
    <row r="62" spans="1:18">
      <c r="A62" s="32">
        <f t="shared" si="1"/>
        <v>0</v>
      </c>
      <c r="B62" s="32">
        <f>SUM($D$10:D62)</f>
        <v>42</v>
      </c>
      <c r="C62" s="40">
        <v>53</v>
      </c>
      <c r="D62" s="3"/>
      <c r="E62" s="6" t="str">
        <f>IF(D62="","",AVERAGE(D$10:D62))</f>
        <v/>
      </c>
      <c r="F62" s="23" t="str">
        <f t="shared" si="2"/>
        <v/>
      </c>
      <c r="G62" s="23" t="str">
        <f t="shared" si="3"/>
        <v/>
      </c>
      <c r="H62" s="6" t="str">
        <f t="shared" si="4"/>
        <v/>
      </c>
      <c r="I62" s="6" t="str">
        <f t="shared" si="5"/>
        <v/>
      </c>
      <c r="J62" s="8" t="str">
        <f t="shared" si="10"/>
        <v/>
      </c>
      <c r="N62" s="25" t="e">
        <f t="shared" si="6"/>
        <v>#N/A</v>
      </c>
      <c r="O62" s="25" t="e">
        <f t="shared" si="7"/>
        <v>#N/A</v>
      </c>
      <c r="P62" s="25" t="e">
        <f t="shared" si="8"/>
        <v>#N/A</v>
      </c>
      <c r="R62" s="1" t="str">
        <f t="shared" si="9"/>
        <v>-</v>
      </c>
    </row>
    <row r="63" spans="1:18">
      <c r="A63" s="32">
        <f t="shared" si="1"/>
        <v>0</v>
      </c>
      <c r="B63" s="32">
        <f>SUM($D$10:D63)</f>
        <v>42</v>
      </c>
      <c r="C63" s="40">
        <v>54</v>
      </c>
      <c r="D63" s="3"/>
      <c r="E63" s="6" t="str">
        <f>IF(D63="","",AVERAGE(D$10:D63))</f>
        <v/>
      </c>
      <c r="F63" s="23" t="str">
        <f t="shared" si="2"/>
        <v/>
      </c>
      <c r="G63" s="23" t="str">
        <f t="shared" si="3"/>
        <v/>
      </c>
      <c r="H63" s="6" t="str">
        <f t="shared" si="4"/>
        <v/>
      </c>
      <c r="I63" s="6" t="str">
        <f t="shared" si="5"/>
        <v/>
      </c>
      <c r="J63" s="8" t="str">
        <f t="shared" si="10"/>
        <v/>
      </c>
      <c r="N63" s="25" t="e">
        <f t="shared" si="6"/>
        <v>#N/A</v>
      </c>
      <c r="O63" s="25" t="e">
        <f t="shared" si="7"/>
        <v>#N/A</v>
      </c>
      <c r="P63" s="25" t="e">
        <f t="shared" si="8"/>
        <v>#N/A</v>
      </c>
      <c r="R63" s="1" t="str">
        <f t="shared" si="9"/>
        <v>-</v>
      </c>
    </row>
    <row r="64" spans="1:18">
      <c r="A64" s="32">
        <f t="shared" si="1"/>
        <v>0</v>
      </c>
      <c r="B64" s="32">
        <f>SUM($D$10:D64)</f>
        <v>42</v>
      </c>
      <c r="C64" s="40">
        <v>55</v>
      </c>
      <c r="D64" s="3"/>
      <c r="E64" s="6" t="str">
        <f>IF(D64="","",AVERAGE(D$10:D64))</f>
        <v/>
      </c>
      <c r="F64" s="23" t="str">
        <f t="shared" si="2"/>
        <v/>
      </c>
      <c r="G64" s="23" t="str">
        <f t="shared" si="3"/>
        <v/>
      </c>
      <c r="H64" s="6" t="str">
        <f t="shared" si="4"/>
        <v/>
      </c>
      <c r="I64" s="6" t="str">
        <f t="shared" si="5"/>
        <v/>
      </c>
      <c r="J64" s="8" t="str">
        <f t="shared" si="10"/>
        <v/>
      </c>
      <c r="N64" s="25" t="e">
        <f t="shared" si="6"/>
        <v>#N/A</v>
      </c>
      <c r="O64" s="25" t="e">
        <f t="shared" si="7"/>
        <v>#N/A</v>
      </c>
      <c r="P64" s="25" t="e">
        <f t="shared" si="8"/>
        <v>#N/A</v>
      </c>
      <c r="R64" s="1" t="str">
        <f t="shared" si="9"/>
        <v>-</v>
      </c>
    </row>
    <row r="65" spans="1:18">
      <c r="A65" s="32">
        <f t="shared" si="1"/>
        <v>0</v>
      </c>
      <c r="B65" s="32">
        <f>SUM($D$10:D65)</f>
        <v>42</v>
      </c>
      <c r="C65" s="40">
        <v>56</v>
      </c>
      <c r="D65" s="3"/>
      <c r="E65" s="6" t="str">
        <f>IF(D65="","",AVERAGE(D$10:D65))</f>
        <v/>
      </c>
      <c r="F65" s="23" t="str">
        <f t="shared" si="2"/>
        <v/>
      </c>
      <c r="G65" s="23" t="str">
        <f t="shared" si="3"/>
        <v/>
      </c>
      <c r="H65" s="6" t="str">
        <f t="shared" si="4"/>
        <v/>
      </c>
      <c r="I65" s="6" t="str">
        <f t="shared" si="5"/>
        <v/>
      </c>
      <c r="J65" s="8" t="str">
        <f t="shared" si="10"/>
        <v/>
      </c>
      <c r="N65" s="25" t="e">
        <f t="shared" si="6"/>
        <v>#N/A</v>
      </c>
      <c r="O65" s="25" t="e">
        <f t="shared" si="7"/>
        <v>#N/A</v>
      </c>
      <c r="P65" s="25" t="e">
        <f t="shared" si="8"/>
        <v>#N/A</v>
      </c>
      <c r="R65" s="1" t="str">
        <f t="shared" si="9"/>
        <v>-</v>
      </c>
    </row>
    <row r="66" spans="1:18">
      <c r="A66" s="32">
        <f t="shared" si="1"/>
        <v>0</v>
      </c>
      <c r="B66" s="32">
        <f>SUM($D$10:D66)</f>
        <v>42</v>
      </c>
      <c r="C66" s="40">
        <v>57</v>
      </c>
      <c r="D66" s="3"/>
      <c r="E66" s="6" t="str">
        <f>IF(D66="","",AVERAGE(D$10:D66))</f>
        <v/>
      </c>
      <c r="F66" s="23" t="str">
        <f t="shared" si="2"/>
        <v/>
      </c>
      <c r="G66" s="23" t="str">
        <f t="shared" si="3"/>
        <v/>
      </c>
      <c r="H66" s="6" t="str">
        <f t="shared" si="4"/>
        <v/>
      </c>
      <c r="I66" s="6" t="str">
        <f t="shared" si="5"/>
        <v/>
      </c>
      <c r="J66" s="8" t="str">
        <f t="shared" si="10"/>
        <v/>
      </c>
      <c r="N66" s="25" t="e">
        <f t="shared" si="6"/>
        <v>#N/A</v>
      </c>
      <c r="O66" s="25" t="e">
        <f t="shared" si="7"/>
        <v>#N/A</v>
      </c>
      <c r="P66" s="25" t="e">
        <f t="shared" si="8"/>
        <v>#N/A</v>
      </c>
      <c r="R66" s="1" t="str">
        <f t="shared" si="9"/>
        <v>-</v>
      </c>
    </row>
    <row r="67" spans="1:18">
      <c r="A67" s="32">
        <f t="shared" si="1"/>
        <v>0</v>
      </c>
      <c r="B67" s="32">
        <f>SUM($D$10:D67)</f>
        <v>42</v>
      </c>
      <c r="C67" s="40">
        <v>58</v>
      </c>
      <c r="D67" s="3"/>
      <c r="E67" s="6" t="str">
        <f>IF(D67="","",AVERAGE(D$10:D67))</f>
        <v/>
      </c>
      <c r="F67" s="23" t="str">
        <f t="shared" si="2"/>
        <v/>
      </c>
      <c r="G67" s="23" t="str">
        <f t="shared" si="3"/>
        <v/>
      </c>
      <c r="H67" s="6" t="str">
        <f t="shared" si="4"/>
        <v/>
      </c>
      <c r="I67" s="6" t="str">
        <f t="shared" si="5"/>
        <v/>
      </c>
      <c r="J67" s="8" t="str">
        <f t="shared" si="10"/>
        <v/>
      </c>
      <c r="N67" s="25" t="e">
        <f t="shared" si="6"/>
        <v>#N/A</v>
      </c>
      <c r="O67" s="25" t="e">
        <f t="shared" si="7"/>
        <v>#N/A</v>
      </c>
      <c r="P67" s="25" t="e">
        <f t="shared" si="8"/>
        <v>#N/A</v>
      </c>
      <c r="R67" s="1" t="str">
        <f t="shared" si="9"/>
        <v>-</v>
      </c>
    </row>
    <row r="68" spans="1:18">
      <c r="A68" s="32">
        <f t="shared" si="1"/>
        <v>0</v>
      </c>
      <c r="B68" s="32">
        <f>SUM($D$10:D68)</f>
        <v>42</v>
      </c>
      <c r="C68" s="40">
        <v>59</v>
      </c>
      <c r="D68" s="3"/>
      <c r="E68" s="6" t="str">
        <f>IF(D68="","",AVERAGE(D$10:D68))</f>
        <v/>
      </c>
      <c r="F68" s="23" t="str">
        <f t="shared" si="2"/>
        <v/>
      </c>
      <c r="G68" s="23" t="str">
        <f t="shared" si="3"/>
        <v/>
      </c>
      <c r="H68" s="6" t="str">
        <f t="shared" si="4"/>
        <v/>
      </c>
      <c r="I68" s="6" t="str">
        <f t="shared" si="5"/>
        <v/>
      </c>
      <c r="J68" s="8" t="str">
        <f t="shared" si="10"/>
        <v/>
      </c>
      <c r="N68" s="25" t="e">
        <f t="shared" si="6"/>
        <v>#N/A</v>
      </c>
      <c r="O68" s="25" t="e">
        <f t="shared" si="7"/>
        <v>#N/A</v>
      </c>
      <c r="P68" s="25" t="e">
        <f t="shared" si="8"/>
        <v>#N/A</v>
      </c>
      <c r="R68" s="1" t="str">
        <f t="shared" si="9"/>
        <v>-</v>
      </c>
    </row>
    <row r="69" spans="1:18">
      <c r="A69" s="32">
        <f t="shared" si="1"/>
        <v>0</v>
      </c>
      <c r="B69" s="32">
        <f>SUM($D$10:D69)</f>
        <v>42</v>
      </c>
      <c r="C69" s="40">
        <v>60</v>
      </c>
      <c r="D69" s="3"/>
      <c r="E69" s="6" t="str">
        <f>IF(D69="","",AVERAGE(D$10:D69))</f>
        <v/>
      </c>
      <c r="F69" s="23" t="str">
        <f t="shared" si="2"/>
        <v/>
      </c>
      <c r="G69" s="23" t="str">
        <f t="shared" si="3"/>
        <v/>
      </c>
      <c r="H69" s="6" t="str">
        <f t="shared" si="4"/>
        <v/>
      </c>
      <c r="I69" s="6" t="str">
        <f t="shared" si="5"/>
        <v/>
      </c>
      <c r="J69" s="8" t="str">
        <f t="shared" si="10"/>
        <v/>
      </c>
      <c r="N69" s="25" t="e">
        <f t="shared" si="6"/>
        <v>#N/A</v>
      </c>
      <c r="O69" s="25" t="e">
        <f t="shared" si="7"/>
        <v>#N/A</v>
      </c>
      <c r="P69" s="25" t="e">
        <f t="shared" si="8"/>
        <v>#N/A</v>
      </c>
      <c r="R69" s="1" t="str">
        <f t="shared" si="9"/>
        <v>-</v>
      </c>
    </row>
    <row r="70" spans="1:18">
      <c r="A70" s="32">
        <f t="shared" si="1"/>
        <v>0</v>
      </c>
      <c r="B70" s="32">
        <f>SUM($D$10:D70)</f>
        <v>42</v>
      </c>
      <c r="C70" s="40">
        <v>61</v>
      </c>
      <c r="D70" s="3"/>
      <c r="E70" s="6" t="str">
        <f>IF(D70="","",AVERAGE(D$10:D70))</f>
        <v/>
      </c>
      <c r="F70" s="23" t="str">
        <f t="shared" si="2"/>
        <v/>
      </c>
      <c r="G70" s="23" t="str">
        <f t="shared" si="3"/>
        <v/>
      </c>
      <c r="H70" s="6" t="str">
        <f t="shared" si="4"/>
        <v/>
      </c>
      <c r="I70" s="6" t="str">
        <f t="shared" si="5"/>
        <v/>
      </c>
      <c r="J70" s="8" t="str">
        <f t="shared" si="10"/>
        <v/>
      </c>
      <c r="N70" s="25" t="e">
        <f t="shared" si="6"/>
        <v>#N/A</v>
      </c>
      <c r="O70" s="25" t="e">
        <f t="shared" si="7"/>
        <v>#N/A</v>
      </c>
      <c r="P70" s="25" t="e">
        <f t="shared" si="8"/>
        <v>#N/A</v>
      </c>
      <c r="R70" s="1" t="str">
        <f t="shared" si="9"/>
        <v>-</v>
      </c>
    </row>
    <row r="71" spans="1:18">
      <c r="A71" s="32">
        <f t="shared" si="1"/>
        <v>0</v>
      </c>
      <c r="B71" s="32">
        <f>SUM($D$10:D71)</f>
        <v>42</v>
      </c>
      <c r="C71" s="40">
        <v>62</v>
      </c>
      <c r="D71" s="3"/>
      <c r="E71" s="6" t="str">
        <f>IF(D71="","",AVERAGE(D$10:D71))</f>
        <v/>
      </c>
      <c r="F71" s="23" t="str">
        <f t="shared" si="2"/>
        <v/>
      </c>
      <c r="G71" s="23" t="str">
        <f t="shared" si="3"/>
        <v/>
      </c>
      <c r="H71" s="6" t="str">
        <f t="shared" si="4"/>
        <v/>
      </c>
      <c r="I71" s="6" t="str">
        <f t="shared" si="5"/>
        <v/>
      </c>
      <c r="J71" s="8" t="str">
        <f t="shared" si="10"/>
        <v/>
      </c>
      <c r="N71" s="25" t="e">
        <f t="shared" si="6"/>
        <v>#N/A</v>
      </c>
      <c r="O71" s="25" t="e">
        <f t="shared" si="7"/>
        <v>#N/A</v>
      </c>
      <c r="P71" s="25" t="e">
        <f t="shared" si="8"/>
        <v>#N/A</v>
      </c>
      <c r="R71" s="1" t="str">
        <f t="shared" si="9"/>
        <v>-</v>
      </c>
    </row>
    <row r="72" spans="1:18">
      <c r="A72" s="32">
        <f t="shared" si="1"/>
        <v>0</v>
      </c>
      <c r="B72" s="32">
        <f>SUM($D$10:D72)</f>
        <v>42</v>
      </c>
      <c r="C72" s="40">
        <v>63</v>
      </c>
      <c r="D72" s="3"/>
      <c r="E72" s="6" t="str">
        <f>IF(D72="","",AVERAGE(D$10:D72))</f>
        <v/>
      </c>
      <c r="F72" s="23" t="str">
        <f t="shared" si="2"/>
        <v/>
      </c>
      <c r="G72" s="23" t="str">
        <f t="shared" si="3"/>
        <v/>
      </c>
      <c r="H72" s="6" t="str">
        <f t="shared" si="4"/>
        <v/>
      </c>
      <c r="I72" s="6" t="str">
        <f t="shared" si="5"/>
        <v/>
      </c>
      <c r="J72" s="8" t="str">
        <f t="shared" si="10"/>
        <v/>
      </c>
      <c r="N72" s="25" t="e">
        <f t="shared" si="6"/>
        <v>#N/A</v>
      </c>
      <c r="O72" s="25" t="e">
        <f t="shared" si="7"/>
        <v>#N/A</v>
      </c>
      <c r="P72" s="25" t="e">
        <f t="shared" si="8"/>
        <v>#N/A</v>
      </c>
      <c r="R72" s="1" t="str">
        <f t="shared" si="9"/>
        <v>-</v>
      </c>
    </row>
    <row r="73" spans="1:18">
      <c r="A73" s="32">
        <f t="shared" si="1"/>
        <v>0</v>
      </c>
      <c r="B73" s="32">
        <f>SUM($D$10:D73)</f>
        <v>42</v>
      </c>
      <c r="C73" s="40">
        <v>64</v>
      </c>
      <c r="D73" s="3"/>
      <c r="E73" s="6" t="str">
        <f>IF(D73="","",AVERAGE(D$10:D73))</f>
        <v/>
      </c>
      <c r="F73" s="23" t="str">
        <f t="shared" si="2"/>
        <v/>
      </c>
      <c r="G73" s="23" t="str">
        <f t="shared" si="3"/>
        <v/>
      </c>
      <c r="H73" s="6" t="str">
        <f t="shared" si="4"/>
        <v/>
      </c>
      <c r="I73" s="6" t="str">
        <f t="shared" si="5"/>
        <v/>
      </c>
      <c r="J73" s="8" t="str">
        <f t="shared" si="10"/>
        <v/>
      </c>
      <c r="N73" s="25" t="e">
        <f t="shared" si="6"/>
        <v>#N/A</v>
      </c>
      <c r="O73" s="25" t="e">
        <f t="shared" si="7"/>
        <v>#N/A</v>
      </c>
      <c r="P73" s="25" t="e">
        <f t="shared" si="8"/>
        <v>#N/A</v>
      </c>
      <c r="R73" s="1" t="str">
        <f t="shared" si="9"/>
        <v>-</v>
      </c>
    </row>
    <row r="74" spans="1:18">
      <c r="A74" s="32">
        <f t="shared" si="1"/>
        <v>0</v>
      </c>
      <c r="B74" s="32">
        <f>SUM($D$10:D74)</f>
        <v>42</v>
      </c>
      <c r="C74" s="40">
        <v>65</v>
      </c>
      <c r="D74" s="3"/>
      <c r="E74" s="6" t="str">
        <f>IF(D74="","",AVERAGE(D$10:D74))</f>
        <v/>
      </c>
      <c r="F74" s="23" t="str">
        <f t="shared" si="2"/>
        <v/>
      </c>
      <c r="G74" s="23" t="str">
        <f t="shared" si="3"/>
        <v/>
      </c>
      <c r="H74" s="6" t="str">
        <f t="shared" si="4"/>
        <v/>
      </c>
      <c r="I74" s="6" t="str">
        <f t="shared" si="5"/>
        <v/>
      </c>
      <c r="J74" s="8" t="str">
        <f t="shared" si="10"/>
        <v/>
      </c>
      <c r="N74" s="25" t="e">
        <f t="shared" si="6"/>
        <v>#N/A</v>
      </c>
      <c r="O74" s="25" t="e">
        <f t="shared" si="7"/>
        <v>#N/A</v>
      </c>
      <c r="P74" s="25" t="e">
        <f t="shared" si="8"/>
        <v>#N/A</v>
      </c>
      <c r="R74" s="1" t="str">
        <f t="shared" si="9"/>
        <v>-</v>
      </c>
    </row>
    <row r="75" spans="1:18">
      <c r="A75" s="32">
        <f t="shared" si="1"/>
        <v>0</v>
      </c>
      <c r="B75" s="32">
        <f>SUM($D$10:D75)</f>
        <v>42</v>
      </c>
      <c r="C75" s="40">
        <v>66</v>
      </c>
      <c r="D75" s="3"/>
      <c r="E75" s="6" t="str">
        <f>IF(D75="","",AVERAGE(D$10:D75))</f>
        <v/>
      </c>
      <c r="F75" s="23" t="str">
        <f t="shared" si="2"/>
        <v/>
      </c>
      <c r="G75" s="23" t="str">
        <f t="shared" si="3"/>
        <v/>
      </c>
      <c r="H75" s="6" t="str">
        <f t="shared" si="4"/>
        <v/>
      </c>
      <c r="I75" s="6" t="str">
        <f t="shared" si="5"/>
        <v/>
      </c>
      <c r="J75" s="8" t="str">
        <f t="shared" ref="J75:J106" si="11">IF(OR(I75="",I75="Sim"),"",ROUND(R75*$J$2/(R75+($J$2-1)),0))</f>
        <v/>
      </c>
      <c r="N75" s="25" t="e">
        <f t="shared" si="6"/>
        <v>#N/A</v>
      </c>
      <c r="O75" s="25" t="e">
        <f t="shared" si="7"/>
        <v>#N/A</v>
      </c>
      <c r="P75" s="25" t="e">
        <f t="shared" si="8"/>
        <v>#N/A</v>
      </c>
      <c r="R75" s="1" t="str">
        <f t="shared" si="9"/>
        <v>-</v>
      </c>
    </row>
    <row r="76" spans="1:18">
      <c r="A76" s="32">
        <f t="shared" ref="A76:A109" si="12">IF(B76=B75,0,B76)</f>
        <v>0</v>
      </c>
      <c r="B76" s="32">
        <f>SUM($D$10:D76)</f>
        <v>42</v>
      </c>
      <c r="C76" s="40">
        <v>67</v>
      </c>
      <c r="D76" s="3"/>
      <c r="E76" s="6" t="str">
        <f>IF(D76="","",AVERAGE(D$10:D76))</f>
        <v/>
      </c>
      <c r="F76" s="23" t="str">
        <f t="shared" ref="F76:F109" si="13">IF(D76="","",SQRT(E76*(1-E76)/C76))</f>
        <v/>
      </c>
      <c r="G76" s="23" t="str">
        <f t="shared" ref="G76:G109" si="14">IF(D76="","",-NORMSINV($H$5/2))</f>
        <v/>
      </c>
      <c r="H76" s="6" t="str">
        <f t="shared" ref="H76:H109" si="15">IF(D76="","",G76*F76*SQRT(($J$2-C76)/($J$2-1)))</f>
        <v/>
      </c>
      <c r="I76" s="6" t="str">
        <f t="shared" ref="I76:I109" si="16">IF(D76="","",IF(H76&lt;=$H$3,"Sim","Não"))</f>
        <v/>
      </c>
      <c r="J76" s="8" t="str">
        <f t="shared" si="11"/>
        <v/>
      </c>
      <c r="N76" s="25" t="e">
        <f t="shared" ref="N76:N109" si="17">IF(I76="",NA(),E76-H76)</f>
        <v>#N/A</v>
      </c>
      <c r="O76" s="25" t="e">
        <f t="shared" ref="O76:O109" si="18">IF(I76="",NA(),E76)</f>
        <v>#N/A</v>
      </c>
      <c r="P76" s="25" t="e">
        <f t="shared" ref="P76:P109" si="19">IF(I76="",NA(),E76+H76)</f>
        <v>#N/A</v>
      </c>
      <c r="R76" s="1" t="str">
        <f t="shared" ref="R76:R109" si="20">IF(OR(I76="",I76="Sim"),"-",ROUND((G76/$H$3)^2*(1-E76)*E76,0)-C76)</f>
        <v>-</v>
      </c>
    </row>
    <row r="77" spans="1:18">
      <c r="A77" s="32">
        <f t="shared" si="12"/>
        <v>0</v>
      </c>
      <c r="B77" s="32">
        <f>SUM($D$10:D77)</f>
        <v>42</v>
      </c>
      <c r="C77" s="40">
        <v>68</v>
      </c>
      <c r="D77" s="3"/>
      <c r="E77" s="6" t="str">
        <f>IF(D77="","",AVERAGE(D$10:D77))</f>
        <v/>
      </c>
      <c r="F77" s="23" t="str">
        <f t="shared" si="13"/>
        <v/>
      </c>
      <c r="G77" s="23" t="str">
        <f t="shared" si="14"/>
        <v/>
      </c>
      <c r="H77" s="6" t="str">
        <f t="shared" si="15"/>
        <v/>
      </c>
      <c r="I77" s="6" t="str">
        <f t="shared" si="16"/>
        <v/>
      </c>
      <c r="J77" s="8" t="str">
        <f t="shared" si="11"/>
        <v/>
      </c>
      <c r="N77" s="25" t="e">
        <f t="shared" si="17"/>
        <v>#N/A</v>
      </c>
      <c r="O77" s="25" t="e">
        <f t="shared" si="18"/>
        <v>#N/A</v>
      </c>
      <c r="P77" s="25" t="e">
        <f t="shared" si="19"/>
        <v>#N/A</v>
      </c>
      <c r="R77" s="1" t="str">
        <f t="shared" si="20"/>
        <v>-</v>
      </c>
    </row>
    <row r="78" spans="1:18">
      <c r="A78" s="32">
        <f t="shared" si="12"/>
        <v>0</v>
      </c>
      <c r="B78" s="32">
        <f>SUM($D$10:D78)</f>
        <v>42</v>
      </c>
      <c r="C78" s="40">
        <v>69</v>
      </c>
      <c r="D78" s="3"/>
      <c r="E78" s="6" t="str">
        <f>IF(D78="","",AVERAGE(D$10:D78))</f>
        <v/>
      </c>
      <c r="F78" s="23" t="str">
        <f t="shared" si="13"/>
        <v/>
      </c>
      <c r="G78" s="23" t="str">
        <f t="shared" si="14"/>
        <v/>
      </c>
      <c r="H78" s="6" t="str">
        <f t="shared" si="15"/>
        <v/>
      </c>
      <c r="I78" s="6" t="str">
        <f t="shared" si="16"/>
        <v/>
      </c>
      <c r="J78" s="8" t="str">
        <f t="shared" si="11"/>
        <v/>
      </c>
      <c r="N78" s="25" t="e">
        <f t="shared" si="17"/>
        <v>#N/A</v>
      </c>
      <c r="O78" s="25" t="e">
        <f t="shared" si="18"/>
        <v>#N/A</v>
      </c>
      <c r="P78" s="25" t="e">
        <f t="shared" si="19"/>
        <v>#N/A</v>
      </c>
      <c r="R78" s="1" t="str">
        <f t="shared" si="20"/>
        <v>-</v>
      </c>
    </row>
    <row r="79" spans="1:18">
      <c r="A79" s="32">
        <f t="shared" si="12"/>
        <v>0</v>
      </c>
      <c r="B79" s="32">
        <f>SUM($D$10:D79)</f>
        <v>42</v>
      </c>
      <c r="C79" s="40">
        <v>70</v>
      </c>
      <c r="D79" s="3"/>
      <c r="E79" s="6" t="str">
        <f>IF(D79="","",AVERAGE(D$10:D79))</f>
        <v/>
      </c>
      <c r="F79" s="23" t="str">
        <f t="shared" si="13"/>
        <v/>
      </c>
      <c r="G79" s="23" t="str">
        <f t="shared" si="14"/>
        <v/>
      </c>
      <c r="H79" s="6" t="str">
        <f t="shared" si="15"/>
        <v/>
      </c>
      <c r="I79" s="6" t="str">
        <f t="shared" si="16"/>
        <v/>
      </c>
      <c r="J79" s="8" t="str">
        <f t="shared" si="11"/>
        <v/>
      </c>
      <c r="N79" s="25" t="e">
        <f t="shared" si="17"/>
        <v>#N/A</v>
      </c>
      <c r="O79" s="25" t="e">
        <f t="shared" si="18"/>
        <v>#N/A</v>
      </c>
      <c r="P79" s="25" t="e">
        <f t="shared" si="19"/>
        <v>#N/A</v>
      </c>
      <c r="R79" s="1" t="str">
        <f t="shared" si="20"/>
        <v>-</v>
      </c>
    </row>
    <row r="80" spans="1:18">
      <c r="A80" s="32">
        <f t="shared" si="12"/>
        <v>0</v>
      </c>
      <c r="B80" s="32">
        <f>SUM($D$10:D80)</f>
        <v>42</v>
      </c>
      <c r="C80" s="40">
        <v>71</v>
      </c>
      <c r="D80" s="3"/>
      <c r="E80" s="6" t="str">
        <f>IF(D80="","",AVERAGE(D$10:D80))</f>
        <v/>
      </c>
      <c r="F80" s="23" t="str">
        <f t="shared" si="13"/>
        <v/>
      </c>
      <c r="G80" s="23" t="str">
        <f t="shared" si="14"/>
        <v/>
      </c>
      <c r="H80" s="6" t="str">
        <f t="shared" si="15"/>
        <v/>
      </c>
      <c r="I80" s="6" t="str">
        <f t="shared" si="16"/>
        <v/>
      </c>
      <c r="J80" s="8" t="str">
        <f t="shared" si="11"/>
        <v/>
      </c>
      <c r="N80" s="25" t="e">
        <f t="shared" si="17"/>
        <v>#N/A</v>
      </c>
      <c r="O80" s="25" t="e">
        <f t="shared" si="18"/>
        <v>#N/A</v>
      </c>
      <c r="P80" s="25" t="e">
        <f t="shared" si="19"/>
        <v>#N/A</v>
      </c>
      <c r="R80" s="1" t="str">
        <f t="shared" si="20"/>
        <v>-</v>
      </c>
    </row>
    <row r="81" spans="1:18">
      <c r="A81" s="32">
        <f t="shared" si="12"/>
        <v>0</v>
      </c>
      <c r="B81" s="32">
        <f>SUM($D$10:D81)</f>
        <v>42</v>
      </c>
      <c r="C81" s="40">
        <v>72</v>
      </c>
      <c r="D81" s="3"/>
      <c r="E81" s="6" t="str">
        <f>IF(D81="","",AVERAGE(D$10:D81))</f>
        <v/>
      </c>
      <c r="F81" s="23" t="str">
        <f t="shared" si="13"/>
        <v/>
      </c>
      <c r="G81" s="23" t="str">
        <f t="shared" si="14"/>
        <v/>
      </c>
      <c r="H81" s="6" t="str">
        <f t="shared" si="15"/>
        <v/>
      </c>
      <c r="I81" s="6" t="str">
        <f t="shared" si="16"/>
        <v/>
      </c>
      <c r="J81" s="8" t="str">
        <f t="shared" si="11"/>
        <v/>
      </c>
      <c r="N81" s="25" t="e">
        <f t="shared" si="17"/>
        <v>#N/A</v>
      </c>
      <c r="O81" s="25" t="e">
        <f t="shared" si="18"/>
        <v>#N/A</v>
      </c>
      <c r="P81" s="25" t="e">
        <f t="shared" si="19"/>
        <v>#N/A</v>
      </c>
      <c r="R81" s="1" t="str">
        <f t="shared" si="20"/>
        <v>-</v>
      </c>
    </row>
    <row r="82" spans="1:18">
      <c r="A82" s="32">
        <f t="shared" si="12"/>
        <v>0</v>
      </c>
      <c r="B82" s="32">
        <f>SUM($D$10:D82)</f>
        <v>42</v>
      </c>
      <c r="C82" s="40">
        <v>73</v>
      </c>
      <c r="D82" s="3"/>
      <c r="E82" s="6" t="str">
        <f>IF(D82="","",AVERAGE(D$10:D82))</f>
        <v/>
      </c>
      <c r="F82" s="23" t="str">
        <f t="shared" si="13"/>
        <v/>
      </c>
      <c r="G82" s="23" t="str">
        <f t="shared" si="14"/>
        <v/>
      </c>
      <c r="H82" s="6" t="str">
        <f t="shared" si="15"/>
        <v/>
      </c>
      <c r="I82" s="6" t="str">
        <f t="shared" si="16"/>
        <v/>
      </c>
      <c r="J82" s="8" t="str">
        <f t="shared" si="11"/>
        <v/>
      </c>
      <c r="N82" s="25" t="e">
        <f t="shared" si="17"/>
        <v>#N/A</v>
      </c>
      <c r="O82" s="25" t="e">
        <f t="shared" si="18"/>
        <v>#N/A</v>
      </c>
      <c r="P82" s="25" t="e">
        <f t="shared" si="19"/>
        <v>#N/A</v>
      </c>
      <c r="R82" s="1" t="str">
        <f t="shared" si="20"/>
        <v>-</v>
      </c>
    </row>
    <row r="83" spans="1:18">
      <c r="A83" s="32">
        <f t="shared" si="12"/>
        <v>0</v>
      </c>
      <c r="B83" s="32">
        <f>SUM($D$10:D83)</f>
        <v>42</v>
      </c>
      <c r="C83" s="40">
        <v>74</v>
      </c>
      <c r="D83" s="3"/>
      <c r="E83" s="6" t="str">
        <f>IF(D83="","",AVERAGE(D$10:D83))</f>
        <v/>
      </c>
      <c r="F83" s="23" t="str">
        <f t="shared" si="13"/>
        <v/>
      </c>
      <c r="G83" s="23" t="str">
        <f t="shared" si="14"/>
        <v/>
      </c>
      <c r="H83" s="6" t="str">
        <f t="shared" si="15"/>
        <v/>
      </c>
      <c r="I83" s="6" t="str">
        <f t="shared" si="16"/>
        <v/>
      </c>
      <c r="J83" s="8" t="str">
        <f t="shared" si="11"/>
        <v/>
      </c>
      <c r="N83" s="25" t="e">
        <f t="shared" si="17"/>
        <v>#N/A</v>
      </c>
      <c r="O83" s="25" t="e">
        <f t="shared" si="18"/>
        <v>#N/A</v>
      </c>
      <c r="P83" s="25" t="e">
        <f t="shared" si="19"/>
        <v>#N/A</v>
      </c>
      <c r="R83" s="1" t="str">
        <f t="shared" si="20"/>
        <v>-</v>
      </c>
    </row>
    <row r="84" spans="1:18">
      <c r="A84" s="32">
        <f t="shared" si="12"/>
        <v>0</v>
      </c>
      <c r="B84" s="32">
        <f>SUM($D$10:D84)</f>
        <v>42</v>
      </c>
      <c r="C84" s="40">
        <v>75</v>
      </c>
      <c r="D84" s="3"/>
      <c r="E84" s="6" t="str">
        <f>IF(D84="","",AVERAGE(D$10:D84))</f>
        <v/>
      </c>
      <c r="F84" s="23" t="str">
        <f t="shared" si="13"/>
        <v/>
      </c>
      <c r="G84" s="23" t="str">
        <f t="shared" si="14"/>
        <v/>
      </c>
      <c r="H84" s="6" t="str">
        <f t="shared" si="15"/>
        <v/>
      </c>
      <c r="I84" s="6" t="str">
        <f t="shared" si="16"/>
        <v/>
      </c>
      <c r="J84" s="8" t="str">
        <f t="shared" si="11"/>
        <v/>
      </c>
      <c r="N84" s="25" t="e">
        <f t="shared" si="17"/>
        <v>#N/A</v>
      </c>
      <c r="O84" s="25" t="e">
        <f t="shared" si="18"/>
        <v>#N/A</v>
      </c>
      <c r="P84" s="25" t="e">
        <f t="shared" si="19"/>
        <v>#N/A</v>
      </c>
      <c r="R84" s="1" t="str">
        <f t="shared" si="20"/>
        <v>-</v>
      </c>
    </row>
    <row r="85" spans="1:18">
      <c r="A85" s="32">
        <f t="shared" si="12"/>
        <v>0</v>
      </c>
      <c r="B85" s="32">
        <f>SUM($D$10:D85)</f>
        <v>42</v>
      </c>
      <c r="C85" s="40">
        <v>76</v>
      </c>
      <c r="D85" s="3"/>
      <c r="E85" s="6" t="str">
        <f>IF(D85="","",AVERAGE(D$10:D85))</f>
        <v/>
      </c>
      <c r="F85" s="23" t="str">
        <f t="shared" si="13"/>
        <v/>
      </c>
      <c r="G85" s="23" t="str">
        <f t="shared" si="14"/>
        <v/>
      </c>
      <c r="H85" s="6" t="str">
        <f t="shared" si="15"/>
        <v/>
      </c>
      <c r="I85" s="6" t="str">
        <f t="shared" si="16"/>
        <v/>
      </c>
      <c r="J85" s="8" t="str">
        <f t="shared" si="11"/>
        <v/>
      </c>
      <c r="N85" s="25" t="e">
        <f t="shared" si="17"/>
        <v>#N/A</v>
      </c>
      <c r="O85" s="25" t="e">
        <f t="shared" si="18"/>
        <v>#N/A</v>
      </c>
      <c r="P85" s="25" t="e">
        <f t="shared" si="19"/>
        <v>#N/A</v>
      </c>
      <c r="R85" s="1" t="str">
        <f t="shared" si="20"/>
        <v>-</v>
      </c>
    </row>
    <row r="86" spans="1:18">
      <c r="A86" s="32">
        <f t="shared" si="12"/>
        <v>0</v>
      </c>
      <c r="B86" s="32">
        <f>SUM($D$10:D86)</f>
        <v>42</v>
      </c>
      <c r="C86" s="40">
        <v>77</v>
      </c>
      <c r="D86" s="3"/>
      <c r="E86" s="6" t="str">
        <f>IF(D86="","",AVERAGE(D$10:D86))</f>
        <v/>
      </c>
      <c r="F86" s="23" t="str">
        <f t="shared" si="13"/>
        <v/>
      </c>
      <c r="G86" s="23" t="str">
        <f t="shared" si="14"/>
        <v/>
      </c>
      <c r="H86" s="6" t="str">
        <f t="shared" si="15"/>
        <v/>
      </c>
      <c r="I86" s="6" t="str">
        <f t="shared" si="16"/>
        <v/>
      </c>
      <c r="J86" s="8" t="str">
        <f t="shared" si="11"/>
        <v/>
      </c>
      <c r="N86" s="25" t="e">
        <f t="shared" si="17"/>
        <v>#N/A</v>
      </c>
      <c r="O86" s="25" t="e">
        <f t="shared" si="18"/>
        <v>#N/A</v>
      </c>
      <c r="P86" s="25" t="e">
        <f t="shared" si="19"/>
        <v>#N/A</v>
      </c>
      <c r="R86" s="1" t="str">
        <f t="shared" si="20"/>
        <v>-</v>
      </c>
    </row>
    <row r="87" spans="1:18">
      <c r="A87" s="32">
        <f t="shared" si="12"/>
        <v>0</v>
      </c>
      <c r="B87" s="32">
        <f>SUM($D$10:D87)</f>
        <v>42</v>
      </c>
      <c r="C87" s="40">
        <v>78</v>
      </c>
      <c r="D87" s="3"/>
      <c r="E87" s="6" t="str">
        <f>IF(D87="","",AVERAGE(D$10:D87))</f>
        <v/>
      </c>
      <c r="F87" s="23" t="str">
        <f t="shared" si="13"/>
        <v/>
      </c>
      <c r="G87" s="23" t="str">
        <f t="shared" si="14"/>
        <v/>
      </c>
      <c r="H87" s="6" t="str">
        <f t="shared" si="15"/>
        <v/>
      </c>
      <c r="I87" s="6" t="str">
        <f t="shared" si="16"/>
        <v/>
      </c>
      <c r="J87" s="8" t="str">
        <f t="shared" si="11"/>
        <v/>
      </c>
      <c r="N87" s="25" t="e">
        <f t="shared" si="17"/>
        <v>#N/A</v>
      </c>
      <c r="O87" s="25" t="e">
        <f t="shared" si="18"/>
        <v>#N/A</v>
      </c>
      <c r="P87" s="25" t="e">
        <f t="shared" si="19"/>
        <v>#N/A</v>
      </c>
      <c r="R87" s="1" t="str">
        <f t="shared" si="20"/>
        <v>-</v>
      </c>
    </row>
    <row r="88" spans="1:18">
      <c r="A88" s="32">
        <f t="shared" si="12"/>
        <v>0</v>
      </c>
      <c r="B88" s="32">
        <f>SUM($D$10:D88)</f>
        <v>42</v>
      </c>
      <c r="C88" s="40">
        <v>79</v>
      </c>
      <c r="D88" s="3"/>
      <c r="E88" s="6" t="str">
        <f>IF(D88="","",AVERAGE(D$10:D88))</f>
        <v/>
      </c>
      <c r="F88" s="23" t="str">
        <f t="shared" si="13"/>
        <v/>
      </c>
      <c r="G88" s="23" t="str">
        <f t="shared" si="14"/>
        <v/>
      </c>
      <c r="H88" s="6" t="str">
        <f t="shared" si="15"/>
        <v/>
      </c>
      <c r="I88" s="6" t="str">
        <f t="shared" si="16"/>
        <v/>
      </c>
      <c r="J88" s="8" t="str">
        <f t="shared" si="11"/>
        <v/>
      </c>
      <c r="N88" s="25" t="e">
        <f t="shared" si="17"/>
        <v>#N/A</v>
      </c>
      <c r="O88" s="25" t="e">
        <f t="shared" si="18"/>
        <v>#N/A</v>
      </c>
      <c r="P88" s="25" t="e">
        <f t="shared" si="19"/>
        <v>#N/A</v>
      </c>
      <c r="R88" s="1" t="str">
        <f t="shared" si="20"/>
        <v>-</v>
      </c>
    </row>
    <row r="89" spans="1:18">
      <c r="A89" s="32">
        <f t="shared" si="12"/>
        <v>0</v>
      </c>
      <c r="B89" s="32">
        <f>SUM($D$10:D89)</f>
        <v>42</v>
      </c>
      <c r="C89" s="40">
        <v>80</v>
      </c>
      <c r="D89" s="3"/>
      <c r="E89" s="6" t="str">
        <f>IF(D89="","",AVERAGE(D$10:D89))</f>
        <v/>
      </c>
      <c r="F89" s="23" t="str">
        <f t="shared" si="13"/>
        <v/>
      </c>
      <c r="G89" s="23" t="str">
        <f t="shared" si="14"/>
        <v/>
      </c>
      <c r="H89" s="6" t="str">
        <f t="shared" si="15"/>
        <v/>
      </c>
      <c r="I89" s="6" t="str">
        <f t="shared" si="16"/>
        <v/>
      </c>
      <c r="J89" s="8" t="str">
        <f t="shared" si="11"/>
        <v/>
      </c>
      <c r="N89" s="25" t="e">
        <f t="shared" si="17"/>
        <v>#N/A</v>
      </c>
      <c r="O89" s="25" t="e">
        <f t="shared" si="18"/>
        <v>#N/A</v>
      </c>
      <c r="P89" s="25" t="e">
        <f t="shared" si="19"/>
        <v>#N/A</v>
      </c>
      <c r="R89" s="1" t="str">
        <f t="shared" si="20"/>
        <v>-</v>
      </c>
    </row>
    <row r="90" spans="1:18">
      <c r="A90" s="32">
        <f t="shared" si="12"/>
        <v>0</v>
      </c>
      <c r="B90" s="32">
        <f>SUM($D$10:D90)</f>
        <v>42</v>
      </c>
      <c r="C90" s="40">
        <v>81</v>
      </c>
      <c r="D90" s="3"/>
      <c r="E90" s="6" t="str">
        <f>IF(D90="","",AVERAGE(D$10:D90))</f>
        <v/>
      </c>
      <c r="F90" s="23" t="str">
        <f t="shared" si="13"/>
        <v/>
      </c>
      <c r="G90" s="23" t="str">
        <f t="shared" si="14"/>
        <v/>
      </c>
      <c r="H90" s="6" t="str">
        <f t="shared" si="15"/>
        <v/>
      </c>
      <c r="I90" s="6" t="str">
        <f t="shared" si="16"/>
        <v/>
      </c>
      <c r="J90" s="8" t="str">
        <f t="shared" si="11"/>
        <v/>
      </c>
      <c r="N90" s="25" t="e">
        <f t="shared" si="17"/>
        <v>#N/A</v>
      </c>
      <c r="O90" s="25" t="e">
        <f t="shared" si="18"/>
        <v>#N/A</v>
      </c>
      <c r="P90" s="25" t="e">
        <f t="shared" si="19"/>
        <v>#N/A</v>
      </c>
      <c r="R90" s="1" t="str">
        <f t="shared" si="20"/>
        <v>-</v>
      </c>
    </row>
    <row r="91" spans="1:18">
      <c r="A91" s="32">
        <f t="shared" si="12"/>
        <v>0</v>
      </c>
      <c r="B91" s="32">
        <f>SUM($D$10:D91)</f>
        <v>42</v>
      </c>
      <c r="C91" s="40">
        <v>82</v>
      </c>
      <c r="D91" s="3"/>
      <c r="E91" s="6" t="str">
        <f>IF(D91="","",AVERAGE(D$10:D91))</f>
        <v/>
      </c>
      <c r="F91" s="23" t="str">
        <f t="shared" si="13"/>
        <v/>
      </c>
      <c r="G91" s="23" t="str">
        <f t="shared" si="14"/>
        <v/>
      </c>
      <c r="H91" s="6" t="str">
        <f t="shared" si="15"/>
        <v/>
      </c>
      <c r="I91" s="6" t="str">
        <f t="shared" si="16"/>
        <v/>
      </c>
      <c r="J91" s="8" t="str">
        <f t="shared" si="11"/>
        <v/>
      </c>
      <c r="N91" s="25" t="e">
        <f t="shared" si="17"/>
        <v>#N/A</v>
      </c>
      <c r="O91" s="25" t="e">
        <f t="shared" si="18"/>
        <v>#N/A</v>
      </c>
      <c r="P91" s="25" t="e">
        <f t="shared" si="19"/>
        <v>#N/A</v>
      </c>
      <c r="R91" s="1" t="str">
        <f t="shared" si="20"/>
        <v>-</v>
      </c>
    </row>
    <row r="92" spans="1:18">
      <c r="A92" s="32">
        <f t="shared" si="12"/>
        <v>0</v>
      </c>
      <c r="B92" s="32">
        <f>SUM($D$10:D92)</f>
        <v>42</v>
      </c>
      <c r="C92" s="40">
        <v>83</v>
      </c>
      <c r="D92" s="3"/>
      <c r="E92" s="6" t="str">
        <f>IF(D92="","",AVERAGE(D$10:D92))</f>
        <v/>
      </c>
      <c r="F92" s="23" t="str">
        <f t="shared" si="13"/>
        <v/>
      </c>
      <c r="G92" s="23" t="str">
        <f t="shared" si="14"/>
        <v/>
      </c>
      <c r="H92" s="6" t="str">
        <f t="shared" si="15"/>
        <v/>
      </c>
      <c r="I92" s="6" t="str">
        <f t="shared" si="16"/>
        <v/>
      </c>
      <c r="J92" s="8" t="str">
        <f t="shared" si="11"/>
        <v/>
      </c>
      <c r="N92" s="25" t="e">
        <f t="shared" si="17"/>
        <v>#N/A</v>
      </c>
      <c r="O92" s="25" t="e">
        <f t="shared" si="18"/>
        <v>#N/A</v>
      </c>
      <c r="P92" s="25" t="e">
        <f t="shared" si="19"/>
        <v>#N/A</v>
      </c>
      <c r="R92" s="1" t="str">
        <f t="shared" si="20"/>
        <v>-</v>
      </c>
    </row>
    <row r="93" spans="1:18">
      <c r="A93" s="32">
        <f t="shared" si="12"/>
        <v>0</v>
      </c>
      <c r="B93" s="32">
        <f>SUM($D$10:D93)</f>
        <v>42</v>
      </c>
      <c r="C93" s="40">
        <v>84</v>
      </c>
      <c r="D93" s="3"/>
      <c r="E93" s="6" t="str">
        <f>IF(D93="","",AVERAGE(D$10:D93))</f>
        <v/>
      </c>
      <c r="F93" s="23" t="str">
        <f t="shared" si="13"/>
        <v/>
      </c>
      <c r="G93" s="23" t="str">
        <f t="shared" si="14"/>
        <v/>
      </c>
      <c r="H93" s="6" t="str">
        <f t="shared" si="15"/>
        <v/>
      </c>
      <c r="I93" s="6" t="str">
        <f t="shared" si="16"/>
        <v/>
      </c>
      <c r="J93" s="8" t="str">
        <f t="shared" si="11"/>
        <v/>
      </c>
      <c r="N93" s="25" t="e">
        <f t="shared" si="17"/>
        <v>#N/A</v>
      </c>
      <c r="O93" s="25" t="e">
        <f t="shared" si="18"/>
        <v>#N/A</v>
      </c>
      <c r="P93" s="25" t="e">
        <f t="shared" si="19"/>
        <v>#N/A</v>
      </c>
      <c r="R93" s="1" t="str">
        <f t="shared" si="20"/>
        <v>-</v>
      </c>
    </row>
    <row r="94" spans="1:18">
      <c r="A94" s="32">
        <f t="shared" si="12"/>
        <v>0</v>
      </c>
      <c r="B94" s="32">
        <f>SUM($D$10:D94)</f>
        <v>42</v>
      </c>
      <c r="C94" s="40">
        <v>85</v>
      </c>
      <c r="D94" s="3"/>
      <c r="E94" s="6" t="str">
        <f>IF(D94="","",AVERAGE(D$10:D94))</f>
        <v/>
      </c>
      <c r="F94" s="23" t="str">
        <f t="shared" si="13"/>
        <v/>
      </c>
      <c r="G94" s="23" t="str">
        <f t="shared" si="14"/>
        <v/>
      </c>
      <c r="H94" s="6" t="str">
        <f t="shared" si="15"/>
        <v/>
      </c>
      <c r="I94" s="6" t="str">
        <f t="shared" si="16"/>
        <v/>
      </c>
      <c r="J94" s="8" t="str">
        <f t="shared" si="11"/>
        <v/>
      </c>
      <c r="N94" s="25" t="e">
        <f t="shared" si="17"/>
        <v>#N/A</v>
      </c>
      <c r="O94" s="25" t="e">
        <f t="shared" si="18"/>
        <v>#N/A</v>
      </c>
      <c r="P94" s="25" t="e">
        <f t="shared" si="19"/>
        <v>#N/A</v>
      </c>
      <c r="R94" s="1" t="str">
        <f t="shared" si="20"/>
        <v>-</v>
      </c>
    </row>
    <row r="95" spans="1:18">
      <c r="A95" s="32">
        <f t="shared" si="12"/>
        <v>0</v>
      </c>
      <c r="B95" s="32">
        <f>SUM($D$10:D95)</f>
        <v>42</v>
      </c>
      <c r="C95" s="40">
        <v>86</v>
      </c>
      <c r="D95" s="3"/>
      <c r="E95" s="6" t="str">
        <f>IF(D95="","",AVERAGE(D$10:D95))</f>
        <v/>
      </c>
      <c r="F95" s="23" t="str">
        <f t="shared" si="13"/>
        <v/>
      </c>
      <c r="G95" s="23" t="str">
        <f t="shared" si="14"/>
        <v/>
      </c>
      <c r="H95" s="6" t="str">
        <f t="shared" si="15"/>
        <v/>
      </c>
      <c r="I95" s="6" t="str">
        <f t="shared" si="16"/>
        <v/>
      </c>
      <c r="J95" s="8" t="str">
        <f t="shared" si="11"/>
        <v/>
      </c>
      <c r="N95" s="25" t="e">
        <f t="shared" si="17"/>
        <v>#N/A</v>
      </c>
      <c r="O95" s="25" t="e">
        <f t="shared" si="18"/>
        <v>#N/A</v>
      </c>
      <c r="P95" s="25" t="e">
        <f t="shared" si="19"/>
        <v>#N/A</v>
      </c>
      <c r="R95" s="1" t="str">
        <f t="shared" si="20"/>
        <v>-</v>
      </c>
    </row>
    <row r="96" spans="1:18">
      <c r="A96" s="32">
        <f t="shared" si="12"/>
        <v>0</v>
      </c>
      <c r="B96" s="32">
        <f>SUM($D$10:D96)</f>
        <v>42</v>
      </c>
      <c r="C96" s="40">
        <v>87</v>
      </c>
      <c r="D96" s="3"/>
      <c r="E96" s="6" t="str">
        <f>IF(D96="","",AVERAGE(D$10:D96))</f>
        <v/>
      </c>
      <c r="F96" s="23" t="str">
        <f t="shared" si="13"/>
        <v/>
      </c>
      <c r="G96" s="23" t="str">
        <f t="shared" si="14"/>
        <v/>
      </c>
      <c r="H96" s="6" t="str">
        <f t="shared" si="15"/>
        <v/>
      </c>
      <c r="I96" s="6" t="str">
        <f t="shared" si="16"/>
        <v/>
      </c>
      <c r="J96" s="8" t="str">
        <f t="shared" si="11"/>
        <v/>
      </c>
      <c r="N96" s="25" t="e">
        <f t="shared" si="17"/>
        <v>#N/A</v>
      </c>
      <c r="O96" s="25" t="e">
        <f t="shared" si="18"/>
        <v>#N/A</v>
      </c>
      <c r="P96" s="25" t="e">
        <f t="shared" si="19"/>
        <v>#N/A</v>
      </c>
      <c r="R96" s="1" t="str">
        <f t="shared" si="20"/>
        <v>-</v>
      </c>
    </row>
    <row r="97" spans="1:18">
      <c r="A97" s="32">
        <f t="shared" si="12"/>
        <v>0</v>
      </c>
      <c r="B97" s="32">
        <f>SUM($D$10:D97)</f>
        <v>42</v>
      </c>
      <c r="C97" s="40">
        <v>88</v>
      </c>
      <c r="D97" s="3"/>
      <c r="E97" s="6" t="str">
        <f>IF(D97="","",AVERAGE(D$10:D97))</f>
        <v/>
      </c>
      <c r="F97" s="23" t="str">
        <f t="shared" si="13"/>
        <v/>
      </c>
      <c r="G97" s="23" t="str">
        <f t="shared" si="14"/>
        <v/>
      </c>
      <c r="H97" s="6" t="str">
        <f t="shared" si="15"/>
        <v/>
      </c>
      <c r="I97" s="6" t="str">
        <f t="shared" si="16"/>
        <v/>
      </c>
      <c r="J97" s="8" t="str">
        <f t="shared" si="11"/>
        <v/>
      </c>
      <c r="N97" s="25" t="e">
        <f t="shared" si="17"/>
        <v>#N/A</v>
      </c>
      <c r="O97" s="25" t="e">
        <f t="shared" si="18"/>
        <v>#N/A</v>
      </c>
      <c r="P97" s="25" t="e">
        <f t="shared" si="19"/>
        <v>#N/A</v>
      </c>
      <c r="R97" s="1" t="str">
        <f t="shared" si="20"/>
        <v>-</v>
      </c>
    </row>
    <row r="98" spans="1:18">
      <c r="A98" s="32">
        <f t="shared" si="12"/>
        <v>0</v>
      </c>
      <c r="B98" s="32">
        <f>SUM($D$10:D98)</f>
        <v>42</v>
      </c>
      <c r="C98" s="40">
        <v>89</v>
      </c>
      <c r="D98" s="3"/>
      <c r="E98" s="6" t="str">
        <f>IF(D98="","",AVERAGE(D$10:D98))</f>
        <v/>
      </c>
      <c r="F98" s="23" t="str">
        <f t="shared" si="13"/>
        <v/>
      </c>
      <c r="G98" s="23" t="str">
        <f t="shared" si="14"/>
        <v/>
      </c>
      <c r="H98" s="6" t="str">
        <f t="shared" si="15"/>
        <v/>
      </c>
      <c r="I98" s="6" t="str">
        <f t="shared" si="16"/>
        <v/>
      </c>
      <c r="J98" s="8" t="str">
        <f t="shared" si="11"/>
        <v/>
      </c>
      <c r="N98" s="25" t="e">
        <f t="shared" si="17"/>
        <v>#N/A</v>
      </c>
      <c r="O98" s="25" t="e">
        <f t="shared" si="18"/>
        <v>#N/A</v>
      </c>
      <c r="P98" s="25" t="e">
        <f t="shared" si="19"/>
        <v>#N/A</v>
      </c>
      <c r="R98" s="1" t="str">
        <f t="shared" si="20"/>
        <v>-</v>
      </c>
    </row>
    <row r="99" spans="1:18">
      <c r="A99" s="32">
        <f t="shared" si="12"/>
        <v>0</v>
      </c>
      <c r="B99" s="32">
        <f>SUM($D$10:D99)</f>
        <v>42</v>
      </c>
      <c r="C99" s="40">
        <v>90</v>
      </c>
      <c r="D99" s="3"/>
      <c r="E99" s="6" t="str">
        <f>IF(D99="","",AVERAGE(D$10:D99))</f>
        <v/>
      </c>
      <c r="F99" s="23" t="str">
        <f t="shared" si="13"/>
        <v/>
      </c>
      <c r="G99" s="23" t="str">
        <f t="shared" si="14"/>
        <v/>
      </c>
      <c r="H99" s="6" t="str">
        <f t="shared" si="15"/>
        <v/>
      </c>
      <c r="I99" s="6" t="str">
        <f t="shared" si="16"/>
        <v/>
      </c>
      <c r="J99" s="8" t="str">
        <f t="shared" si="11"/>
        <v/>
      </c>
      <c r="N99" s="25" t="e">
        <f t="shared" si="17"/>
        <v>#N/A</v>
      </c>
      <c r="O99" s="25" t="e">
        <f t="shared" si="18"/>
        <v>#N/A</v>
      </c>
      <c r="P99" s="25" t="e">
        <f t="shared" si="19"/>
        <v>#N/A</v>
      </c>
      <c r="R99" s="1" t="str">
        <f t="shared" si="20"/>
        <v>-</v>
      </c>
    </row>
    <row r="100" spans="1:18">
      <c r="A100" s="32">
        <f t="shared" si="12"/>
        <v>0</v>
      </c>
      <c r="B100" s="32">
        <f>SUM($D$10:D100)</f>
        <v>42</v>
      </c>
      <c r="C100" s="40">
        <v>91</v>
      </c>
      <c r="D100" s="3"/>
      <c r="E100" s="6" t="str">
        <f>IF(D100="","",AVERAGE(D$10:D100))</f>
        <v/>
      </c>
      <c r="F100" s="23" t="str">
        <f t="shared" si="13"/>
        <v/>
      </c>
      <c r="G100" s="23" t="str">
        <f t="shared" si="14"/>
        <v/>
      </c>
      <c r="H100" s="6" t="str">
        <f t="shared" si="15"/>
        <v/>
      </c>
      <c r="I100" s="6" t="str">
        <f t="shared" si="16"/>
        <v/>
      </c>
      <c r="J100" s="8" t="str">
        <f t="shared" si="11"/>
        <v/>
      </c>
      <c r="N100" s="25" t="e">
        <f t="shared" si="17"/>
        <v>#N/A</v>
      </c>
      <c r="O100" s="25" t="e">
        <f t="shared" si="18"/>
        <v>#N/A</v>
      </c>
      <c r="P100" s="25" t="e">
        <f t="shared" si="19"/>
        <v>#N/A</v>
      </c>
      <c r="R100" s="1" t="str">
        <f t="shared" si="20"/>
        <v>-</v>
      </c>
    </row>
    <row r="101" spans="1:18">
      <c r="A101" s="32">
        <f t="shared" si="12"/>
        <v>0</v>
      </c>
      <c r="B101" s="32">
        <f>SUM($D$10:D101)</f>
        <v>42</v>
      </c>
      <c r="C101" s="40">
        <v>92</v>
      </c>
      <c r="D101" s="3"/>
      <c r="E101" s="6" t="str">
        <f>IF(D101="","",AVERAGE(D$10:D101))</f>
        <v/>
      </c>
      <c r="F101" s="23" t="str">
        <f t="shared" si="13"/>
        <v/>
      </c>
      <c r="G101" s="23" t="str">
        <f t="shared" si="14"/>
        <v/>
      </c>
      <c r="H101" s="6" t="str">
        <f t="shared" si="15"/>
        <v/>
      </c>
      <c r="I101" s="6" t="str">
        <f t="shared" si="16"/>
        <v/>
      </c>
      <c r="J101" s="8" t="str">
        <f t="shared" si="11"/>
        <v/>
      </c>
      <c r="N101" s="25" t="e">
        <f t="shared" si="17"/>
        <v>#N/A</v>
      </c>
      <c r="O101" s="25" t="e">
        <f t="shared" si="18"/>
        <v>#N/A</v>
      </c>
      <c r="P101" s="25" t="e">
        <f t="shared" si="19"/>
        <v>#N/A</v>
      </c>
      <c r="R101" s="1" t="str">
        <f t="shared" si="20"/>
        <v>-</v>
      </c>
    </row>
    <row r="102" spans="1:18">
      <c r="A102" s="32">
        <f t="shared" si="12"/>
        <v>0</v>
      </c>
      <c r="B102" s="32">
        <f>SUM($D$10:D102)</f>
        <v>42</v>
      </c>
      <c r="C102" s="40">
        <v>93</v>
      </c>
      <c r="D102" s="3"/>
      <c r="E102" s="6" t="str">
        <f>IF(D102="","",AVERAGE(D$10:D102))</f>
        <v/>
      </c>
      <c r="F102" s="23" t="str">
        <f t="shared" si="13"/>
        <v/>
      </c>
      <c r="G102" s="23" t="str">
        <f t="shared" si="14"/>
        <v/>
      </c>
      <c r="H102" s="6" t="str">
        <f t="shared" si="15"/>
        <v/>
      </c>
      <c r="I102" s="6" t="str">
        <f t="shared" si="16"/>
        <v/>
      </c>
      <c r="J102" s="8" t="str">
        <f t="shared" si="11"/>
        <v/>
      </c>
      <c r="N102" s="25" t="e">
        <f t="shared" si="17"/>
        <v>#N/A</v>
      </c>
      <c r="O102" s="25" t="e">
        <f t="shared" si="18"/>
        <v>#N/A</v>
      </c>
      <c r="P102" s="25" t="e">
        <f t="shared" si="19"/>
        <v>#N/A</v>
      </c>
      <c r="R102" s="1" t="str">
        <f t="shared" si="20"/>
        <v>-</v>
      </c>
    </row>
    <row r="103" spans="1:18">
      <c r="A103" s="32">
        <f t="shared" si="12"/>
        <v>0</v>
      </c>
      <c r="B103" s="32">
        <f>SUM($D$10:D103)</f>
        <v>42</v>
      </c>
      <c r="C103" s="40">
        <v>94</v>
      </c>
      <c r="D103" s="3"/>
      <c r="E103" s="6" t="str">
        <f>IF(D103="","",AVERAGE(D$10:D103))</f>
        <v/>
      </c>
      <c r="F103" s="23" t="str">
        <f t="shared" si="13"/>
        <v/>
      </c>
      <c r="G103" s="23" t="str">
        <f t="shared" si="14"/>
        <v/>
      </c>
      <c r="H103" s="6" t="str">
        <f t="shared" si="15"/>
        <v/>
      </c>
      <c r="I103" s="6" t="str">
        <f t="shared" si="16"/>
        <v/>
      </c>
      <c r="J103" s="8" t="str">
        <f t="shared" si="11"/>
        <v/>
      </c>
      <c r="N103" s="25" t="e">
        <f t="shared" si="17"/>
        <v>#N/A</v>
      </c>
      <c r="O103" s="25" t="e">
        <f t="shared" si="18"/>
        <v>#N/A</v>
      </c>
      <c r="P103" s="25" t="e">
        <f t="shared" si="19"/>
        <v>#N/A</v>
      </c>
      <c r="R103" s="1" t="str">
        <f t="shared" si="20"/>
        <v>-</v>
      </c>
    </row>
    <row r="104" spans="1:18">
      <c r="A104" s="32">
        <f t="shared" si="12"/>
        <v>0</v>
      </c>
      <c r="B104" s="32">
        <f>SUM($D$10:D104)</f>
        <v>42</v>
      </c>
      <c r="C104" s="40">
        <v>95</v>
      </c>
      <c r="D104" s="3"/>
      <c r="E104" s="6" t="str">
        <f>IF(D104="","",AVERAGE(D$10:D104))</f>
        <v/>
      </c>
      <c r="F104" s="23" t="str">
        <f t="shared" si="13"/>
        <v/>
      </c>
      <c r="G104" s="23" t="str">
        <f t="shared" si="14"/>
        <v/>
      </c>
      <c r="H104" s="6" t="str">
        <f t="shared" si="15"/>
        <v/>
      </c>
      <c r="I104" s="6" t="str">
        <f t="shared" si="16"/>
        <v/>
      </c>
      <c r="J104" s="8" t="str">
        <f t="shared" si="11"/>
        <v/>
      </c>
      <c r="N104" s="25" t="e">
        <f t="shared" si="17"/>
        <v>#N/A</v>
      </c>
      <c r="O104" s="25" t="e">
        <f t="shared" si="18"/>
        <v>#N/A</v>
      </c>
      <c r="P104" s="25" t="e">
        <f t="shared" si="19"/>
        <v>#N/A</v>
      </c>
      <c r="R104" s="1" t="str">
        <f t="shared" si="20"/>
        <v>-</v>
      </c>
    </row>
    <row r="105" spans="1:18">
      <c r="A105" s="32">
        <f t="shared" si="12"/>
        <v>0</v>
      </c>
      <c r="B105" s="32">
        <f>SUM($D$10:D105)</f>
        <v>42</v>
      </c>
      <c r="C105" s="40">
        <v>96</v>
      </c>
      <c r="D105" s="3"/>
      <c r="E105" s="6" t="str">
        <f>IF(D105="","",AVERAGE(D$10:D105))</f>
        <v/>
      </c>
      <c r="F105" s="23" t="str">
        <f t="shared" si="13"/>
        <v/>
      </c>
      <c r="G105" s="23" t="str">
        <f t="shared" si="14"/>
        <v/>
      </c>
      <c r="H105" s="6" t="str">
        <f t="shared" si="15"/>
        <v/>
      </c>
      <c r="I105" s="6" t="str">
        <f t="shared" si="16"/>
        <v/>
      </c>
      <c r="J105" s="8" t="str">
        <f t="shared" si="11"/>
        <v/>
      </c>
      <c r="N105" s="25" t="e">
        <f t="shared" si="17"/>
        <v>#N/A</v>
      </c>
      <c r="O105" s="25" t="e">
        <f t="shared" si="18"/>
        <v>#N/A</v>
      </c>
      <c r="P105" s="25" t="e">
        <f t="shared" si="19"/>
        <v>#N/A</v>
      </c>
      <c r="R105" s="1" t="str">
        <f t="shared" si="20"/>
        <v>-</v>
      </c>
    </row>
    <row r="106" spans="1:18">
      <c r="A106" s="32">
        <f t="shared" si="12"/>
        <v>0</v>
      </c>
      <c r="B106" s="32">
        <f>SUM($D$10:D106)</f>
        <v>42</v>
      </c>
      <c r="C106" s="40">
        <v>97</v>
      </c>
      <c r="D106" s="3"/>
      <c r="E106" s="6" t="str">
        <f>IF(D106="","",AVERAGE(D$10:D106))</f>
        <v/>
      </c>
      <c r="F106" s="23" t="str">
        <f t="shared" si="13"/>
        <v/>
      </c>
      <c r="G106" s="23" t="str">
        <f t="shared" si="14"/>
        <v/>
      </c>
      <c r="H106" s="6" t="str">
        <f t="shared" si="15"/>
        <v/>
      </c>
      <c r="I106" s="6" t="str">
        <f t="shared" si="16"/>
        <v/>
      </c>
      <c r="J106" s="8" t="str">
        <f t="shared" si="11"/>
        <v/>
      </c>
      <c r="N106" s="25" t="e">
        <f t="shared" si="17"/>
        <v>#N/A</v>
      </c>
      <c r="O106" s="25" t="e">
        <f t="shared" si="18"/>
        <v>#N/A</v>
      </c>
      <c r="P106" s="25" t="e">
        <f t="shared" si="19"/>
        <v>#N/A</v>
      </c>
      <c r="R106" s="1" t="str">
        <f t="shared" si="20"/>
        <v>-</v>
      </c>
    </row>
    <row r="107" spans="1:18">
      <c r="A107" s="32">
        <f t="shared" si="12"/>
        <v>0</v>
      </c>
      <c r="B107" s="32">
        <f>SUM($D$10:D107)</f>
        <v>42</v>
      </c>
      <c r="C107" s="40">
        <v>98</v>
      </c>
      <c r="D107" s="3"/>
      <c r="E107" s="6" t="str">
        <f>IF(D107="","",AVERAGE(D$10:D107))</f>
        <v/>
      </c>
      <c r="F107" s="23" t="str">
        <f t="shared" si="13"/>
        <v/>
      </c>
      <c r="G107" s="23" t="str">
        <f t="shared" si="14"/>
        <v/>
      </c>
      <c r="H107" s="6" t="str">
        <f t="shared" si="15"/>
        <v/>
      </c>
      <c r="I107" s="6" t="str">
        <f t="shared" si="16"/>
        <v/>
      </c>
      <c r="J107" s="8" t="str">
        <f t="shared" ref="J107:J138" si="21">IF(OR(I107="",I107="Sim"),"",ROUND(R107*$J$2/(R107+($J$2-1)),0))</f>
        <v/>
      </c>
      <c r="N107" s="25" t="e">
        <f t="shared" si="17"/>
        <v>#N/A</v>
      </c>
      <c r="O107" s="25" t="e">
        <f t="shared" si="18"/>
        <v>#N/A</v>
      </c>
      <c r="P107" s="25" t="e">
        <f t="shared" si="19"/>
        <v>#N/A</v>
      </c>
      <c r="R107" s="1" t="str">
        <f t="shared" si="20"/>
        <v>-</v>
      </c>
    </row>
    <row r="108" spans="1:18">
      <c r="A108" s="32">
        <f t="shared" si="12"/>
        <v>0</v>
      </c>
      <c r="B108" s="32">
        <f>SUM($D$10:D108)</f>
        <v>42</v>
      </c>
      <c r="C108" s="40">
        <v>99</v>
      </c>
      <c r="D108" s="3"/>
      <c r="E108" s="6" t="str">
        <f>IF(D108="","",AVERAGE(D$10:D108))</f>
        <v/>
      </c>
      <c r="F108" s="23" t="str">
        <f t="shared" si="13"/>
        <v/>
      </c>
      <c r="G108" s="23" t="str">
        <f t="shared" si="14"/>
        <v/>
      </c>
      <c r="H108" s="6" t="str">
        <f t="shared" si="15"/>
        <v/>
      </c>
      <c r="I108" s="6" t="str">
        <f t="shared" si="16"/>
        <v/>
      </c>
      <c r="J108" s="8" t="str">
        <f t="shared" si="21"/>
        <v/>
      </c>
      <c r="N108" s="25" t="e">
        <f t="shared" si="17"/>
        <v>#N/A</v>
      </c>
      <c r="O108" s="25" t="e">
        <f t="shared" si="18"/>
        <v>#N/A</v>
      </c>
      <c r="P108" s="25" t="e">
        <f t="shared" si="19"/>
        <v>#N/A</v>
      </c>
      <c r="R108" s="1" t="str">
        <f t="shared" si="20"/>
        <v>-</v>
      </c>
    </row>
    <row r="109" spans="1:18">
      <c r="A109" s="32">
        <f t="shared" si="12"/>
        <v>0</v>
      </c>
      <c r="B109" s="32">
        <f>SUM($D$10:D109)</f>
        <v>42</v>
      </c>
      <c r="C109" s="40">
        <v>100</v>
      </c>
      <c r="D109" s="3"/>
      <c r="E109" s="6" t="str">
        <f>IF(D109="","",AVERAGE(D$10:D109))</f>
        <v/>
      </c>
      <c r="F109" s="23" t="str">
        <f t="shared" si="13"/>
        <v/>
      </c>
      <c r="G109" s="23" t="str">
        <f t="shared" si="14"/>
        <v/>
      </c>
      <c r="H109" s="6" t="str">
        <f t="shared" si="15"/>
        <v/>
      </c>
      <c r="I109" s="6" t="str">
        <f t="shared" si="16"/>
        <v/>
      </c>
      <c r="J109" s="8" t="str">
        <f t="shared" si="21"/>
        <v/>
      </c>
      <c r="N109" s="25" t="e">
        <f t="shared" si="17"/>
        <v>#N/A</v>
      </c>
      <c r="O109" s="25" t="e">
        <f t="shared" si="18"/>
        <v>#N/A</v>
      </c>
      <c r="P109" s="25" t="e">
        <f t="shared" si="19"/>
        <v>#N/A</v>
      </c>
      <c r="R109" s="1" t="str">
        <f t="shared" si="20"/>
        <v>-</v>
      </c>
    </row>
  </sheetData>
  <mergeCells count="8">
    <mergeCell ref="J7:J9"/>
    <mergeCell ref="I8:I9"/>
    <mergeCell ref="F2:H2"/>
    <mergeCell ref="E7:E8"/>
    <mergeCell ref="F7:F8"/>
    <mergeCell ref="G7:G8"/>
    <mergeCell ref="H7:H8"/>
    <mergeCell ref="J4:J5"/>
  </mergeCells>
  <phoneticPr fontId="5" type="noConversion"/>
  <conditionalFormatting sqref="E11:E109">
    <cfRule type="cellIs" dxfId="2" priority="1" stopIfTrue="1" operator="lessThanOrEqual">
      <formula>$H$3</formula>
    </cfRule>
  </conditionalFormatting>
  <conditionalFormatting sqref="H11:H109">
    <cfRule type="cellIs" dxfId="1" priority="2" stopIfTrue="1" operator="lessThanOrEqual">
      <formula>$H$3</formula>
    </cfRule>
  </conditionalFormatting>
  <conditionalFormatting sqref="I11:I109">
    <cfRule type="cellIs" dxfId="0" priority="3" stopIfTrue="1" operator="equal">
      <formula>"Sim"</formula>
    </cfRule>
  </conditionalFormatting>
  <pageMargins left="0.75" right="0.75" top="1" bottom="1" header="0.5" footer="0.5"/>
  <pageSetup paperSize="9" orientation="portrait" horizontalDpi="4294967293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Acolhimento</vt:lpstr>
      <vt:lpstr>Dados e resultados</vt:lpstr>
      <vt:lpstr>Gráfico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2006-03-12T16:48:57Z</dcterms:created>
  <dcterms:modified xsi:type="dcterms:W3CDTF">2010-04-21T20:56:10Z</dcterms:modified>
</cp:coreProperties>
</file>