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i Assis\Desktop\rassis_WEBSITE\artigos\Estatistica\"/>
    </mc:Choice>
  </mc:AlternateContent>
  <bookViews>
    <workbookView xWindow="480" yWindow="528" windowWidth="14736" windowHeight="8208"/>
  </bookViews>
  <sheets>
    <sheet name="Acolhimento" sheetId="12" r:id="rId1"/>
    <sheet name="Indice" sheetId="10" r:id="rId2"/>
    <sheet name="HM_PT" sheetId="7" r:id="rId3"/>
    <sheet name="H_PT" sheetId="8" r:id="rId4"/>
    <sheet name="M_PT" sheetId="9" r:id="rId5"/>
  </sheets>
  <calcPr calcId="152511"/>
</workbook>
</file>

<file path=xl/calcChain.xml><?xml version="1.0" encoding="utf-8"?>
<calcChain xmlns="http://schemas.openxmlformats.org/spreadsheetml/2006/main">
  <c r="B66" i="7" l="1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H59" i="9" l="1"/>
  <c r="J13" i="10" l="1"/>
  <c r="I117" i="9" l="1"/>
  <c r="H59" i="8"/>
  <c r="I68" i="8" s="1"/>
  <c r="B166" i="9"/>
  <c r="D165" i="9"/>
  <c r="D166" i="9"/>
  <c r="E166" i="9" s="1"/>
  <c r="F166" i="9" s="1"/>
  <c r="B165" i="9"/>
  <c r="D164" i="9"/>
  <c r="E164" i="9" s="1"/>
  <c r="F164" i="9" s="1"/>
  <c r="B164" i="9"/>
  <c r="D163" i="9"/>
  <c r="E163" i="9" s="1"/>
  <c r="F163" i="9" s="1"/>
  <c r="B163" i="9"/>
  <c r="D162" i="9"/>
  <c r="E162" i="9" s="1"/>
  <c r="F162" i="9" s="1"/>
  <c r="B162" i="9"/>
  <c r="D161" i="9"/>
  <c r="B161" i="9"/>
  <c r="D160" i="9"/>
  <c r="E160" i="9" s="1"/>
  <c r="F160" i="9" s="1"/>
  <c r="B160" i="9"/>
  <c r="D159" i="9"/>
  <c r="E159" i="9" s="1"/>
  <c r="F159" i="9" s="1"/>
  <c r="B159" i="9"/>
  <c r="D158" i="9"/>
  <c r="E158" i="9" s="1"/>
  <c r="F158" i="9" s="1"/>
  <c r="B158" i="9"/>
  <c r="D157" i="9"/>
  <c r="B157" i="9"/>
  <c r="D156" i="9"/>
  <c r="E157" i="9"/>
  <c r="F157" i="9" s="1"/>
  <c r="B156" i="9"/>
  <c r="D155" i="9"/>
  <c r="E156" i="9"/>
  <c r="F156" i="9" s="1"/>
  <c r="B155" i="9"/>
  <c r="D154" i="9"/>
  <c r="E155" i="9"/>
  <c r="F155" i="9" s="1"/>
  <c r="B154" i="9"/>
  <c r="D153" i="9"/>
  <c r="E154" i="9"/>
  <c r="F154" i="9" s="1"/>
  <c r="B153" i="9"/>
  <c r="D152" i="9"/>
  <c r="E153" i="9"/>
  <c r="F153" i="9" s="1"/>
  <c r="B152" i="9"/>
  <c r="D151" i="9"/>
  <c r="E152" i="9"/>
  <c r="F152" i="9" s="1"/>
  <c r="B151" i="9"/>
  <c r="D150" i="9"/>
  <c r="E151" i="9"/>
  <c r="F151" i="9" s="1"/>
  <c r="B150" i="9"/>
  <c r="D149" i="9"/>
  <c r="E150" i="9"/>
  <c r="F150" i="9" s="1"/>
  <c r="B149" i="9"/>
  <c r="D148" i="9"/>
  <c r="B148" i="9"/>
  <c r="D147" i="9"/>
  <c r="B147" i="9"/>
  <c r="D146" i="9"/>
  <c r="E146" i="9" s="1"/>
  <c r="F146" i="9" s="1"/>
  <c r="B146" i="9"/>
  <c r="D145" i="9"/>
  <c r="B145" i="9"/>
  <c r="D144" i="9"/>
  <c r="E144" i="9" s="1"/>
  <c r="F144" i="9" s="1"/>
  <c r="B144" i="9"/>
  <c r="D143" i="9"/>
  <c r="B143" i="9"/>
  <c r="D142" i="9"/>
  <c r="E142" i="9" s="1"/>
  <c r="F142" i="9" s="1"/>
  <c r="B142" i="9"/>
  <c r="D141" i="9"/>
  <c r="B141" i="9"/>
  <c r="D140" i="9"/>
  <c r="E140" i="9" s="1"/>
  <c r="F140" i="9" s="1"/>
  <c r="B140" i="9"/>
  <c r="D139" i="9"/>
  <c r="E139" i="9" s="1"/>
  <c r="F139" i="9" s="1"/>
  <c r="B139" i="9"/>
  <c r="D138" i="9"/>
  <c r="E138" i="9" s="1"/>
  <c r="F138" i="9" s="1"/>
  <c r="B138" i="9"/>
  <c r="D137" i="9"/>
  <c r="E137" i="9" s="1"/>
  <c r="F137" i="9" s="1"/>
  <c r="B137" i="9"/>
  <c r="D136" i="9"/>
  <c r="B136" i="9"/>
  <c r="D135" i="9"/>
  <c r="E135" i="9" s="1"/>
  <c r="F135" i="9" s="1"/>
  <c r="B135" i="9"/>
  <c r="D134" i="9"/>
  <c r="E134" i="9" s="1"/>
  <c r="F134" i="9" s="1"/>
  <c r="B134" i="9"/>
  <c r="D133" i="9"/>
  <c r="E133" i="9" s="1"/>
  <c r="F133" i="9" s="1"/>
  <c r="B133" i="9"/>
  <c r="D132" i="9"/>
  <c r="E132" i="9" s="1"/>
  <c r="F132" i="9" s="1"/>
  <c r="B132" i="9"/>
  <c r="D131" i="9"/>
  <c r="B131" i="9"/>
  <c r="D130" i="9"/>
  <c r="B130" i="9"/>
  <c r="D129" i="9"/>
  <c r="B129" i="9"/>
  <c r="D128" i="9"/>
  <c r="B128" i="9"/>
  <c r="D127" i="9"/>
  <c r="E127" i="9" s="1"/>
  <c r="F127" i="9" s="1"/>
  <c r="B127" i="9"/>
  <c r="D126" i="9"/>
  <c r="E126" i="9" s="1"/>
  <c r="F126" i="9" s="1"/>
  <c r="B126" i="9"/>
  <c r="D125" i="9"/>
  <c r="B125" i="9"/>
  <c r="D124" i="9"/>
  <c r="G125" i="9" s="1"/>
  <c r="E125" i="9"/>
  <c r="F125" i="9" s="1"/>
  <c r="B124" i="9"/>
  <c r="D123" i="9"/>
  <c r="E124" i="9"/>
  <c r="F124" i="9" s="1"/>
  <c r="B123" i="9"/>
  <c r="D122" i="9"/>
  <c r="E123" i="9"/>
  <c r="F123" i="9" s="1"/>
  <c r="B122" i="9"/>
  <c r="D121" i="9"/>
  <c r="E122" i="9"/>
  <c r="F122" i="9" s="1"/>
  <c r="B121" i="9"/>
  <c r="D120" i="9"/>
  <c r="G121" i="9" s="1"/>
  <c r="B120" i="9"/>
  <c r="D119" i="9"/>
  <c r="B119" i="9"/>
  <c r="D118" i="9"/>
  <c r="E119" i="9"/>
  <c r="F119" i="9" s="1"/>
  <c r="B118" i="9"/>
  <c r="D117" i="9"/>
  <c r="B117" i="9"/>
  <c r="D116" i="9"/>
  <c r="E116" i="9" s="1"/>
  <c r="F116" i="9" s="1"/>
  <c r="B116" i="9"/>
  <c r="D115" i="9"/>
  <c r="E115" i="9" s="1"/>
  <c r="F115" i="9" s="1"/>
  <c r="B115" i="9"/>
  <c r="D114" i="9"/>
  <c r="E114" i="9" s="1"/>
  <c r="F114" i="9" s="1"/>
  <c r="B114" i="9"/>
  <c r="D113" i="9"/>
  <c r="E113" i="9" s="1"/>
  <c r="F113" i="9" s="1"/>
  <c r="B113" i="9"/>
  <c r="D112" i="9"/>
  <c r="B112" i="9"/>
  <c r="D111" i="9"/>
  <c r="E111" i="9" s="1"/>
  <c r="F111" i="9" s="1"/>
  <c r="B111" i="9"/>
  <c r="D110" i="9"/>
  <c r="B110" i="9"/>
  <c r="D109" i="9"/>
  <c r="E109" i="9" s="1"/>
  <c r="F109" i="9" s="1"/>
  <c r="B109" i="9"/>
  <c r="D108" i="9"/>
  <c r="E108" i="9" s="1"/>
  <c r="F108" i="9" s="1"/>
  <c r="B108" i="9"/>
  <c r="D107" i="9"/>
  <c r="B107" i="9"/>
  <c r="D106" i="9"/>
  <c r="E107" i="9"/>
  <c r="F107" i="9" s="1"/>
  <c r="B106" i="9"/>
  <c r="D105" i="9"/>
  <c r="E106" i="9"/>
  <c r="F106" i="9" s="1"/>
  <c r="B105" i="9"/>
  <c r="D104" i="9"/>
  <c r="E104" i="9" s="1"/>
  <c r="F104" i="9" s="1"/>
  <c r="E105" i="9"/>
  <c r="F105" i="9" s="1"/>
  <c r="B104" i="9"/>
  <c r="D103" i="9"/>
  <c r="E103" i="9" s="1"/>
  <c r="F103" i="9" s="1"/>
  <c r="B103" i="9"/>
  <c r="D102" i="9"/>
  <c r="B102" i="9"/>
  <c r="D101" i="9"/>
  <c r="E101" i="9" s="1"/>
  <c r="F101" i="9" s="1"/>
  <c r="B101" i="9"/>
  <c r="D100" i="9"/>
  <c r="B100" i="9"/>
  <c r="D99" i="9"/>
  <c r="E99" i="9" s="1"/>
  <c r="F99" i="9" s="1"/>
  <c r="B99" i="9"/>
  <c r="D98" i="9"/>
  <c r="E98" i="9" s="1"/>
  <c r="F98" i="9" s="1"/>
  <c r="B98" i="9"/>
  <c r="D97" i="9"/>
  <c r="B97" i="9"/>
  <c r="D96" i="9"/>
  <c r="E96" i="9" s="1"/>
  <c r="F96" i="9" s="1"/>
  <c r="B96" i="9"/>
  <c r="D95" i="9"/>
  <c r="B95" i="9"/>
  <c r="D94" i="9"/>
  <c r="E94" i="9" s="1"/>
  <c r="F94" i="9" s="1"/>
  <c r="B94" i="9"/>
  <c r="D93" i="9"/>
  <c r="E93" i="9" s="1"/>
  <c r="F93" i="9" s="1"/>
  <c r="B93" i="9"/>
  <c r="D92" i="9"/>
  <c r="B92" i="9"/>
  <c r="D91" i="9"/>
  <c r="E91" i="9" s="1"/>
  <c r="F91" i="9" s="1"/>
  <c r="B91" i="9"/>
  <c r="D90" i="9"/>
  <c r="E90" i="9" s="1"/>
  <c r="F90" i="9" s="1"/>
  <c r="B90" i="9"/>
  <c r="D89" i="9"/>
  <c r="B89" i="9"/>
  <c r="D88" i="9"/>
  <c r="E88" i="9" s="1"/>
  <c r="F88" i="9" s="1"/>
  <c r="B88" i="9"/>
  <c r="D87" i="9"/>
  <c r="B87" i="9"/>
  <c r="D86" i="9"/>
  <c r="E86" i="9" s="1"/>
  <c r="F86" i="9" s="1"/>
  <c r="B86" i="9"/>
  <c r="D85" i="9"/>
  <c r="B85" i="9"/>
  <c r="D84" i="9"/>
  <c r="E84" i="9" s="1"/>
  <c r="F84" i="9" s="1"/>
  <c r="B84" i="9"/>
  <c r="D83" i="9"/>
  <c r="B83" i="9"/>
  <c r="D82" i="9"/>
  <c r="E82" i="9" s="1"/>
  <c r="F82" i="9" s="1"/>
  <c r="B82" i="9"/>
  <c r="D81" i="9"/>
  <c r="E81" i="9" s="1"/>
  <c r="F81" i="9" s="1"/>
  <c r="B81" i="9"/>
  <c r="D80" i="9"/>
  <c r="B80" i="9"/>
  <c r="D79" i="9"/>
  <c r="E79" i="9" s="1"/>
  <c r="F79" i="9" s="1"/>
  <c r="B79" i="9"/>
  <c r="D78" i="9"/>
  <c r="B78" i="9"/>
  <c r="D77" i="9"/>
  <c r="E77" i="9" s="1"/>
  <c r="F77" i="9" s="1"/>
  <c r="B77" i="9"/>
  <c r="D76" i="9"/>
  <c r="B76" i="9"/>
  <c r="D75" i="9"/>
  <c r="E75" i="9" s="1"/>
  <c r="F75" i="9" s="1"/>
  <c r="B75" i="9"/>
  <c r="D74" i="9"/>
  <c r="E74" i="9" s="1"/>
  <c r="F74" i="9" s="1"/>
  <c r="B74" i="9"/>
  <c r="D73" i="9"/>
  <c r="E73" i="9" s="1"/>
  <c r="F73" i="9" s="1"/>
  <c r="B73" i="9"/>
  <c r="D72" i="9"/>
  <c r="E72" i="9" s="1"/>
  <c r="F72" i="9" s="1"/>
  <c r="B72" i="9"/>
  <c r="D71" i="9"/>
  <c r="E71" i="9" s="1"/>
  <c r="F71" i="9" s="1"/>
  <c r="B71" i="9"/>
  <c r="D70" i="9"/>
  <c r="B70" i="9"/>
  <c r="D69" i="9"/>
  <c r="E69" i="9" s="1"/>
  <c r="F69" i="9" s="1"/>
  <c r="B69" i="9"/>
  <c r="D68" i="9"/>
  <c r="B68" i="9"/>
  <c r="D67" i="9"/>
  <c r="E67" i="9" s="1"/>
  <c r="F67" i="9" s="1"/>
  <c r="B67" i="9"/>
  <c r="D66" i="9"/>
  <c r="B66" i="9"/>
  <c r="C66" i="9" s="1"/>
  <c r="B166" i="8"/>
  <c r="C166" i="8" s="1"/>
  <c r="D165" i="8"/>
  <c r="D166" i="8"/>
  <c r="E166" i="8" s="1"/>
  <c r="B165" i="8"/>
  <c r="D164" i="8"/>
  <c r="B164" i="8"/>
  <c r="D163" i="8"/>
  <c r="B163" i="8"/>
  <c r="D162" i="8"/>
  <c r="E162" i="8" s="1"/>
  <c r="B162" i="8"/>
  <c r="D161" i="8"/>
  <c r="B161" i="8"/>
  <c r="D160" i="8"/>
  <c r="B160" i="8"/>
  <c r="D159" i="8"/>
  <c r="B159" i="8"/>
  <c r="D158" i="8"/>
  <c r="E158" i="8" s="1"/>
  <c r="B158" i="8"/>
  <c r="D157" i="8"/>
  <c r="B157" i="8"/>
  <c r="D156" i="8"/>
  <c r="B156" i="8"/>
  <c r="D155" i="8"/>
  <c r="B155" i="8"/>
  <c r="D154" i="8"/>
  <c r="E154" i="8" s="1"/>
  <c r="B154" i="8"/>
  <c r="D153" i="8"/>
  <c r="B153" i="8"/>
  <c r="D152" i="8"/>
  <c r="B152" i="8"/>
  <c r="D151" i="8"/>
  <c r="B151" i="8"/>
  <c r="D150" i="8"/>
  <c r="E150" i="8" s="1"/>
  <c r="B150" i="8"/>
  <c r="D149" i="8"/>
  <c r="B149" i="8"/>
  <c r="D148" i="8"/>
  <c r="B148" i="8"/>
  <c r="D147" i="8"/>
  <c r="B147" i="8"/>
  <c r="D146" i="8"/>
  <c r="E146" i="8" s="1"/>
  <c r="B146" i="8"/>
  <c r="D145" i="8"/>
  <c r="B145" i="8"/>
  <c r="D144" i="8"/>
  <c r="B144" i="8"/>
  <c r="D143" i="8"/>
  <c r="B143" i="8"/>
  <c r="D142" i="8"/>
  <c r="E142" i="8" s="1"/>
  <c r="B142" i="8"/>
  <c r="D141" i="8"/>
  <c r="B141" i="8"/>
  <c r="D140" i="8"/>
  <c r="B140" i="8"/>
  <c r="D139" i="8"/>
  <c r="B139" i="8"/>
  <c r="D138" i="8"/>
  <c r="B138" i="8"/>
  <c r="D137" i="8"/>
  <c r="B137" i="8"/>
  <c r="D136" i="8"/>
  <c r="E136" i="8" s="1"/>
  <c r="B136" i="8"/>
  <c r="D135" i="8"/>
  <c r="B135" i="8"/>
  <c r="D134" i="8"/>
  <c r="B134" i="8"/>
  <c r="D133" i="8"/>
  <c r="B133" i="8"/>
  <c r="D132" i="8"/>
  <c r="E132" i="8" s="1"/>
  <c r="B132" i="8"/>
  <c r="D131" i="8"/>
  <c r="B131" i="8"/>
  <c r="D130" i="8"/>
  <c r="E130" i="8" s="1"/>
  <c r="B130" i="8"/>
  <c r="D129" i="8"/>
  <c r="B129" i="8"/>
  <c r="D128" i="8"/>
  <c r="E128" i="8" s="1"/>
  <c r="B128" i="8"/>
  <c r="D127" i="8"/>
  <c r="B127" i="8"/>
  <c r="D126" i="8"/>
  <c r="E126" i="8" s="1"/>
  <c r="B126" i="8"/>
  <c r="D125" i="8"/>
  <c r="B125" i="8"/>
  <c r="D124" i="8"/>
  <c r="E124" i="8" s="1"/>
  <c r="B124" i="8"/>
  <c r="D123" i="8"/>
  <c r="B123" i="8"/>
  <c r="D122" i="8"/>
  <c r="B122" i="8"/>
  <c r="D121" i="8"/>
  <c r="B121" i="8"/>
  <c r="D120" i="8"/>
  <c r="E120" i="8" s="1"/>
  <c r="B120" i="8"/>
  <c r="D119" i="8"/>
  <c r="B119" i="8"/>
  <c r="D118" i="8"/>
  <c r="B118" i="8"/>
  <c r="D117" i="8"/>
  <c r="B117" i="8"/>
  <c r="D116" i="8"/>
  <c r="E116" i="8" s="1"/>
  <c r="F116" i="8" s="1"/>
  <c r="B116" i="8"/>
  <c r="D115" i="8"/>
  <c r="E115" i="8" s="1"/>
  <c r="B115" i="8"/>
  <c r="D114" i="8"/>
  <c r="B114" i="8"/>
  <c r="D113" i="8"/>
  <c r="B113" i="8"/>
  <c r="D112" i="8"/>
  <c r="B112" i="8"/>
  <c r="D111" i="8"/>
  <c r="E111" i="8" s="1"/>
  <c r="B111" i="8"/>
  <c r="D110" i="8"/>
  <c r="B110" i="8"/>
  <c r="D109" i="8"/>
  <c r="B109" i="8"/>
  <c r="D108" i="8"/>
  <c r="B108" i="8"/>
  <c r="D107" i="8"/>
  <c r="E107" i="8" s="1"/>
  <c r="B107" i="8"/>
  <c r="D106" i="8"/>
  <c r="B106" i="8"/>
  <c r="D105" i="8"/>
  <c r="B105" i="8"/>
  <c r="D104" i="8"/>
  <c r="B104" i="8"/>
  <c r="D103" i="8"/>
  <c r="E103" i="8" s="1"/>
  <c r="B103" i="8"/>
  <c r="D102" i="8"/>
  <c r="B102" i="8"/>
  <c r="D101" i="8"/>
  <c r="B101" i="8"/>
  <c r="D100" i="8"/>
  <c r="B100" i="8"/>
  <c r="D99" i="8"/>
  <c r="B99" i="8"/>
  <c r="D98" i="8"/>
  <c r="B98" i="8"/>
  <c r="D97" i="8"/>
  <c r="E97" i="8" s="1"/>
  <c r="B97" i="8"/>
  <c r="D96" i="8"/>
  <c r="B96" i="8"/>
  <c r="D95" i="8"/>
  <c r="E95" i="8" s="1"/>
  <c r="B95" i="8"/>
  <c r="D94" i="8"/>
  <c r="B94" i="8"/>
  <c r="D93" i="8"/>
  <c r="E93" i="8" s="1"/>
  <c r="B93" i="8"/>
  <c r="D92" i="8"/>
  <c r="B92" i="8"/>
  <c r="D91" i="8"/>
  <c r="G92" i="8" s="1"/>
  <c r="B91" i="8"/>
  <c r="D90" i="8"/>
  <c r="B90" i="8"/>
  <c r="D89" i="8"/>
  <c r="E89" i="8" s="1"/>
  <c r="B89" i="8"/>
  <c r="D88" i="8"/>
  <c r="B88" i="8"/>
  <c r="D87" i="8"/>
  <c r="E87" i="8" s="1"/>
  <c r="B87" i="8"/>
  <c r="D86" i="8"/>
  <c r="B86" i="8"/>
  <c r="D85" i="8"/>
  <c r="E85" i="8" s="1"/>
  <c r="F85" i="8" s="1"/>
  <c r="B85" i="8"/>
  <c r="D84" i="8"/>
  <c r="B84" i="8"/>
  <c r="D83" i="8"/>
  <c r="B83" i="8"/>
  <c r="D82" i="8"/>
  <c r="B82" i="8"/>
  <c r="D81" i="8"/>
  <c r="E81" i="8" s="1"/>
  <c r="F81" i="8" s="1"/>
  <c r="B81" i="8"/>
  <c r="D80" i="8"/>
  <c r="B80" i="8"/>
  <c r="D79" i="8"/>
  <c r="E79" i="8" s="1"/>
  <c r="F79" i="8" s="1"/>
  <c r="B79" i="8"/>
  <c r="D78" i="8"/>
  <c r="B78" i="8"/>
  <c r="D77" i="8"/>
  <c r="E77" i="8" s="1"/>
  <c r="F77" i="8" s="1"/>
  <c r="B77" i="8"/>
  <c r="D76" i="8"/>
  <c r="B76" i="8"/>
  <c r="D75" i="8"/>
  <c r="B75" i="8"/>
  <c r="D74" i="8"/>
  <c r="B74" i="8"/>
  <c r="D73" i="8"/>
  <c r="E73" i="8" s="1"/>
  <c r="F73" i="8" s="1"/>
  <c r="B73" i="8"/>
  <c r="D72" i="8"/>
  <c r="E72" i="8" s="1"/>
  <c r="F72" i="8" s="1"/>
  <c r="B72" i="8"/>
  <c r="D71" i="8"/>
  <c r="B71" i="8"/>
  <c r="D70" i="8"/>
  <c r="E70" i="8" s="1"/>
  <c r="F70" i="8" s="1"/>
  <c r="B70" i="8"/>
  <c r="D69" i="8"/>
  <c r="B69" i="8"/>
  <c r="D68" i="8"/>
  <c r="E68" i="8" s="1"/>
  <c r="F68" i="8" s="1"/>
  <c r="B68" i="8"/>
  <c r="D67" i="8"/>
  <c r="B67" i="8"/>
  <c r="D66" i="8"/>
  <c r="E66" i="8" s="1"/>
  <c r="F66" i="8" s="1"/>
  <c r="B66" i="8"/>
  <c r="C66" i="8" s="1"/>
  <c r="C67" i="7"/>
  <c r="D66" i="7"/>
  <c r="D67" i="7"/>
  <c r="E67" i="7" s="1"/>
  <c r="F67" i="7" s="1"/>
  <c r="D68" i="7"/>
  <c r="D69" i="7"/>
  <c r="D70" i="7"/>
  <c r="D71" i="7"/>
  <c r="D72" i="7"/>
  <c r="D73" i="7"/>
  <c r="E73" i="7" s="1"/>
  <c r="F73" i="7" s="1"/>
  <c r="D74" i="7"/>
  <c r="D75" i="7"/>
  <c r="E75" i="7" s="1"/>
  <c r="F75" i="7" s="1"/>
  <c r="C77" i="7"/>
  <c r="D76" i="7"/>
  <c r="D77" i="7"/>
  <c r="C79" i="7"/>
  <c r="D78" i="7"/>
  <c r="D79" i="7"/>
  <c r="E79" i="7" s="1"/>
  <c r="F79" i="7" s="1"/>
  <c r="C81" i="7"/>
  <c r="D80" i="7"/>
  <c r="D81" i="7"/>
  <c r="E81" i="7" s="1"/>
  <c r="F81" i="7" s="1"/>
  <c r="C83" i="7"/>
  <c r="D82" i="7"/>
  <c r="D83" i="7"/>
  <c r="D84" i="7"/>
  <c r="D85" i="7"/>
  <c r="E85" i="7" s="1"/>
  <c r="F85" i="7" s="1"/>
  <c r="D86" i="7"/>
  <c r="D87" i="7"/>
  <c r="E87" i="7" s="1"/>
  <c r="F87" i="7" s="1"/>
  <c r="C89" i="7"/>
  <c r="D88" i="7"/>
  <c r="D89" i="7"/>
  <c r="C91" i="7"/>
  <c r="D90" i="7"/>
  <c r="D91" i="7"/>
  <c r="E91" i="7" s="1"/>
  <c r="F91" i="7" s="1"/>
  <c r="C93" i="7"/>
  <c r="D92" i="7"/>
  <c r="D93" i="7"/>
  <c r="E93" i="7" s="1"/>
  <c r="F93" i="7" s="1"/>
  <c r="D94" i="7"/>
  <c r="D95" i="7"/>
  <c r="D96" i="7"/>
  <c r="D97" i="7"/>
  <c r="E97" i="7" s="1"/>
  <c r="F97" i="7" s="1"/>
  <c r="C99" i="7"/>
  <c r="D98" i="7"/>
  <c r="D99" i="7"/>
  <c r="D100" i="7"/>
  <c r="D101" i="7"/>
  <c r="E101" i="7" s="1"/>
  <c r="F101" i="7" s="1"/>
  <c r="C103" i="7"/>
  <c r="D102" i="7"/>
  <c r="D103" i="7"/>
  <c r="E103" i="7" s="1"/>
  <c r="F103" i="7" s="1"/>
  <c r="C105" i="7"/>
  <c r="D104" i="7"/>
  <c r="D105" i="7"/>
  <c r="D106" i="7"/>
  <c r="D107" i="7"/>
  <c r="E107" i="7" s="1"/>
  <c r="F107" i="7" s="1"/>
  <c r="C109" i="7"/>
  <c r="D108" i="7"/>
  <c r="D109" i="7"/>
  <c r="C111" i="7"/>
  <c r="D110" i="7"/>
  <c r="D111" i="7"/>
  <c r="E111" i="7" s="1"/>
  <c r="F111" i="7" s="1"/>
  <c r="C113" i="7"/>
  <c r="D112" i="7"/>
  <c r="D113" i="7"/>
  <c r="C115" i="7"/>
  <c r="D114" i="7"/>
  <c r="B116" i="7"/>
  <c r="D115" i="7"/>
  <c r="E115" i="7" s="1"/>
  <c r="F115" i="7" s="1"/>
  <c r="B117" i="7"/>
  <c r="D116" i="7"/>
  <c r="B118" i="7"/>
  <c r="D117" i="7"/>
  <c r="B119" i="7"/>
  <c r="C119" i="7" s="1"/>
  <c r="D118" i="7"/>
  <c r="B120" i="7"/>
  <c r="D119" i="7"/>
  <c r="E119" i="7" s="1"/>
  <c r="F119" i="7" s="1"/>
  <c r="B121" i="7"/>
  <c r="D120" i="7"/>
  <c r="B122" i="7"/>
  <c r="D121" i="7"/>
  <c r="B123" i="7"/>
  <c r="C123" i="7" s="1"/>
  <c r="D122" i="7"/>
  <c r="B124" i="7"/>
  <c r="D123" i="7"/>
  <c r="B125" i="7"/>
  <c r="D124" i="7"/>
  <c r="B126" i="7"/>
  <c r="D125" i="7"/>
  <c r="E125" i="7" s="1"/>
  <c r="F125" i="7" s="1"/>
  <c r="B127" i="7"/>
  <c r="C127" i="7" s="1"/>
  <c r="D126" i="7"/>
  <c r="B128" i="7"/>
  <c r="D127" i="7"/>
  <c r="E127" i="7" s="1"/>
  <c r="F127" i="7" s="1"/>
  <c r="B129" i="7"/>
  <c r="D128" i="7"/>
  <c r="B130" i="7"/>
  <c r="D129" i="7"/>
  <c r="B131" i="7"/>
  <c r="C131" i="7" s="1"/>
  <c r="D130" i="7"/>
  <c r="B132" i="7"/>
  <c r="D131" i="7"/>
  <c r="E131" i="7" s="1"/>
  <c r="F131" i="7" s="1"/>
  <c r="B133" i="7"/>
  <c r="C133" i="7" s="1"/>
  <c r="D132" i="7"/>
  <c r="B134" i="7"/>
  <c r="D133" i="7"/>
  <c r="B135" i="7"/>
  <c r="D134" i="7"/>
  <c r="B136" i="7"/>
  <c r="D135" i="7"/>
  <c r="E135" i="7" s="1"/>
  <c r="F135" i="7" s="1"/>
  <c r="B137" i="7"/>
  <c r="C137" i="7" s="1"/>
  <c r="D136" i="7"/>
  <c r="B138" i="7"/>
  <c r="D137" i="7"/>
  <c r="B139" i="7"/>
  <c r="C139" i="7" s="1"/>
  <c r="D138" i="7"/>
  <c r="B140" i="7"/>
  <c r="D139" i="7"/>
  <c r="E139" i="7" s="1"/>
  <c r="F139" i="7" s="1"/>
  <c r="B141" i="7"/>
  <c r="C141" i="7" s="1"/>
  <c r="D140" i="7"/>
  <c r="B142" i="7"/>
  <c r="D141" i="7"/>
  <c r="B143" i="7"/>
  <c r="D142" i="7"/>
  <c r="B144" i="7"/>
  <c r="D143" i="7"/>
  <c r="E143" i="7" s="1"/>
  <c r="F143" i="7" s="1"/>
  <c r="B145" i="7"/>
  <c r="D144" i="7"/>
  <c r="B146" i="7"/>
  <c r="D145" i="7"/>
  <c r="E145" i="7" s="1"/>
  <c r="F145" i="7" s="1"/>
  <c r="B147" i="7"/>
  <c r="C147" i="7" s="1"/>
  <c r="D146" i="7"/>
  <c r="B148" i="7"/>
  <c r="D147" i="7"/>
  <c r="B149" i="7"/>
  <c r="D148" i="7"/>
  <c r="B150" i="7"/>
  <c r="D149" i="7"/>
  <c r="E149" i="7" s="1"/>
  <c r="F149" i="7" s="1"/>
  <c r="B151" i="7"/>
  <c r="D150" i="7"/>
  <c r="B152" i="7"/>
  <c r="D151" i="7"/>
  <c r="B153" i="7"/>
  <c r="D152" i="7"/>
  <c r="B154" i="7"/>
  <c r="D153" i="7"/>
  <c r="E153" i="7" s="1"/>
  <c r="F153" i="7" s="1"/>
  <c r="B155" i="7"/>
  <c r="C155" i="7" s="1"/>
  <c r="D154" i="7"/>
  <c r="B156" i="7"/>
  <c r="D155" i="7"/>
  <c r="E155" i="7" s="1"/>
  <c r="F155" i="7" s="1"/>
  <c r="B157" i="7"/>
  <c r="C157" i="7" s="1"/>
  <c r="D156" i="7"/>
  <c r="B158" i="7"/>
  <c r="D157" i="7"/>
  <c r="B159" i="7"/>
  <c r="C159" i="7" s="1"/>
  <c r="D158" i="7"/>
  <c r="B160" i="7"/>
  <c r="D159" i="7"/>
  <c r="E159" i="7" s="1"/>
  <c r="F159" i="7" s="1"/>
  <c r="B161" i="7"/>
  <c r="C161" i="7" s="1"/>
  <c r="D160" i="7"/>
  <c r="B162" i="7"/>
  <c r="D161" i="7"/>
  <c r="B163" i="7"/>
  <c r="D162" i="7"/>
  <c r="B164" i="7"/>
  <c r="D163" i="7"/>
  <c r="E163" i="7" s="1"/>
  <c r="F163" i="7" s="1"/>
  <c r="B165" i="7"/>
  <c r="D164" i="7"/>
  <c r="B166" i="7"/>
  <c r="D165" i="7"/>
  <c r="E165" i="7" s="1"/>
  <c r="F165" i="7" s="1"/>
  <c r="H66" i="7"/>
  <c r="D166" i="7"/>
  <c r="E166" i="7" s="1"/>
  <c r="F166" i="7" s="1"/>
  <c r="C75" i="7"/>
  <c r="C107" i="7"/>
  <c r="C117" i="7"/>
  <c r="C129" i="7"/>
  <c r="C163" i="7"/>
  <c r="G126" i="9" l="1"/>
  <c r="G138" i="9"/>
  <c r="G135" i="8"/>
  <c r="G139" i="8"/>
  <c r="G141" i="8"/>
  <c r="G110" i="9"/>
  <c r="G154" i="7"/>
  <c r="G126" i="7"/>
  <c r="G78" i="9"/>
  <c r="G161" i="9"/>
  <c r="G79" i="9"/>
  <c r="G81" i="9"/>
  <c r="G83" i="9"/>
  <c r="G87" i="9"/>
  <c r="G95" i="9"/>
  <c r="G76" i="8"/>
  <c r="G114" i="8"/>
  <c r="G157" i="7"/>
  <c r="G155" i="7"/>
  <c r="G147" i="7"/>
  <c r="G141" i="7"/>
  <c r="G137" i="7"/>
  <c r="G129" i="7"/>
  <c r="G127" i="7"/>
  <c r="G70" i="7"/>
  <c r="I85" i="9"/>
  <c r="I87" i="8"/>
  <c r="I71" i="8"/>
  <c r="I95" i="8"/>
  <c r="I79" i="8"/>
  <c r="I67" i="8"/>
  <c r="I91" i="8"/>
  <c r="I75" i="8"/>
  <c r="I83" i="8"/>
  <c r="I66" i="8"/>
  <c r="G136" i="9"/>
  <c r="G165" i="9"/>
  <c r="G75" i="9"/>
  <c r="G93" i="9"/>
  <c r="G102" i="9"/>
  <c r="G135" i="9"/>
  <c r="G159" i="9"/>
  <c r="G164" i="9"/>
  <c r="G73" i="9"/>
  <c r="G88" i="9"/>
  <c r="G90" i="9"/>
  <c r="G101" i="9"/>
  <c r="G103" i="9"/>
  <c r="G111" i="9"/>
  <c r="G129" i="9"/>
  <c r="G131" i="9"/>
  <c r="G149" i="9"/>
  <c r="G153" i="9"/>
  <c r="G157" i="9"/>
  <c r="G159" i="8"/>
  <c r="G163" i="8"/>
  <c r="G119" i="8"/>
  <c r="G123" i="8"/>
  <c r="G153" i="8"/>
  <c r="G157" i="8"/>
  <c r="G84" i="8"/>
  <c r="G100" i="8"/>
  <c r="G102" i="8"/>
  <c r="G122" i="7"/>
  <c r="G118" i="7"/>
  <c r="G66" i="7"/>
  <c r="G113" i="7"/>
  <c r="G105" i="7"/>
  <c r="G103" i="7"/>
  <c r="G99" i="7"/>
  <c r="G89" i="7"/>
  <c r="G77" i="7"/>
  <c r="G98" i="7"/>
  <c r="G76" i="7"/>
  <c r="G68" i="9"/>
  <c r="G77" i="9"/>
  <c r="G84" i="9"/>
  <c r="G113" i="9"/>
  <c r="G118" i="9"/>
  <c r="E130" i="9"/>
  <c r="F130" i="9" s="1"/>
  <c r="G141" i="9"/>
  <c r="G151" i="9"/>
  <c r="G155" i="9"/>
  <c r="G163" i="9"/>
  <c r="E148" i="9"/>
  <c r="F148" i="9" s="1"/>
  <c r="G86" i="9"/>
  <c r="G96" i="9"/>
  <c r="G98" i="9"/>
  <c r="G109" i="9"/>
  <c r="G137" i="9"/>
  <c r="G145" i="9"/>
  <c r="E75" i="8"/>
  <c r="F75" i="8" s="1"/>
  <c r="E83" i="8"/>
  <c r="F83" i="8" s="1"/>
  <c r="E91" i="8"/>
  <c r="F91" i="8" s="1"/>
  <c r="E99" i="8"/>
  <c r="F99" i="8" s="1"/>
  <c r="E118" i="8"/>
  <c r="F118" i="8" s="1"/>
  <c r="E134" i="8"/>
  <c r="F134" i="8" s="1"/>
  <c r="G151" i="8"/>
  <c r="G80" i="8"/>
  <c r="G88" i="8"/>
  <c r="G96" i="8"/>
  <c r="E101" i="8"/>
  <c r="F101" i="8" s="1"/>
  <c r="G106" i="8"/>
  <c r="E122" i="8"/>
  <c r="F122" i="8" s="1"/>
  <c r="G127" i="8"/>
  <c r="E138" i="8"/>
  <c r="F138" i="8" s="1"/>
  <c r="G143" i="8"/>
  <c r="G145" i="8"/>
  <c r="G155" i="8"/>
  <c r="G161" i="8"/>
  <c r="G71" i="8"/>
  <c r="G110" i="8"/>
  <c r="G131" i="8"/>
  <c r="G147" i="8"/>
  <c r="G149" i="8"/>
  <c r="G165" i="8"/>
  <c r="G166" i="8"/>
  <c r="E121" i="7"/>
  <c r="F121" i="7" s="1"/>
  <c r="G158" i="7"/>
  <c r="I150" i="7"/>
  <c r="G117" i="7"/>
  <c r="G150" i="7"/>
  <c r="G148" i="7"/>
  <c r="G142" i="7"/>
  <c r="G138" i="7"/>
  <c r="G130" i="7"/>
  <c r="G114" i="7"/>
  <c r="G106" i="7"/>
  <c r="G100" i="7"/>
  <c r="E69" i="7"/>
  <c r="F69" i="7" s="1"/>
  <c r="G92" i="7"/>
  <c r="G90" i="7"/>
  <c r="G78" i="7"/>
  <c r="I122" i="7"/>
  <c r="C112" i="7"/>
  <c r="I111" i="7"/>
  <c r="C110" i="7"/>
  <c r="I109" i="7"/>
  <c r="C97" i="7"/>
  <c r="I96" i="7"/>
  <c r="I94" i="7"/>
  <c r="I92" i="7"/>
  <c r="C88" i="7"/>
  <c r="I87" i="7"/>
  <c r="C86" i="7"/>
  <c r="I85" i="7"/>
  <c r="C84" i="7"/>
  <c r="I83" i="7"/>
  <c r="C82" i="7"/>
  <c r="I81" i="7"/>
  <c r="I74" i="7"/>
  <c r="C73" i="7"/>
  <c r="I72" i="7"/>
  <c r="I70" i="7"/>
  <c r="J69" i="8"/>
  <c r="J74" i="8"/>
  <c r="J78" i="8"/>
  <c r="J82" i="8"/>
  <c r="J86" i="8"/>
  <c r="J90" i="8"/>
  <c r="J94" i="8"/>
  <c r="J98" i="8"/>
  <c r="J102" i="8"/>
  <c r="J110" i="8"/>
  <c r="J121" i="8"/>
  <c r="J129" i="8"/>
  <c r="J137" i="8"/>
  <c r="J145" i="8"/>
  <c r="J153" i="8"/>
  <c r="J161" i="8"/>
  <c r="C67" i="9"/>
  <c r="J66" i="9"/>
  <c r="C85" i="9"/>
  <c r="J84" i="9"/>
  <c r="C89" i="9"/>
  <c r="J88" i="9"/>
  <c r="C97" i="9"/>
  <c r="J96" i="9"/>
  <c r="C114" i="9"/>
  <c r="J113" i="9"/>
  <c r="C124" i="9"/>
  <c r="J123" i="9"/>
  <c r="C140" i="9"/>
  <c r="J139" i="9"/>
  <c r="C148" i="9"/>
  <c r="J147" i="9"/>
  <c r="G162" i="9"/>
  <c r="E161" i="9"/>
  <c r="F161" i="9" s="1"/>
  <c r="I146" i="9"/>
  <c r="I121" i="9"/>
  <c r="I105" i="9"/>
  <c r="I89" i="9"/>
  <c r="I73" i="9"/>
  <c r="I134" i="9"/>
  <c r="I113" i="9"/>
  <c r="I97" i="9"/>
  <c r="I81" i="9"/>
  <c r="C151" i="7"/>
  <c r="C71" i="7"/>
  <c r="G161" i="7"/>
  <c r="C160" i="7"/>
  <c r="I159" i="7"/>
  <c r="C158" i="7"/>
  <c r="I157" i="7"/>
  <c r="I155" i="7"/>
  <c r="G152" i="7"/>
  <c r="C149" i="7"/>
  <c r="I148" i="7"/>
  <c r="I146" i="7"/>
  <c r="C145" i="7"/>
  <c r="I144" i="7"/>
  <c r="I142" i="7"/>
  <c r="I140" i="7"/>
  <c r="I138" i="7"/>
  <c r="I136" i="7"/>
  <c r="G133" i="7"/>
  <c r="C132" i="7"/>
  <c r="I131" i="7"/>
  <c r="C130" i="7"/>
  <c r="I129" i="7"/>
  <c r="C128" i="7"/>
  <c r="I127" i="7"/>
  <c r="G124" i="7"/>
  <c r="C121" i="7"/>
  <c r="I120" i="7"/>
  <c r="I118" i="7"/>
  <c r="I116" i="7"/>
  <c r="I114" i="7"/>
  <c r="I112" i="7"/>
  <c r="G109" i="7"/>
  <c r="C108" i="7"/>
  <c r="I107" i="7"/>
  <c r="C106" i="7"/>
  <c r="I105" i="7"/>
  <c r="I103" i="7"/>
  <c r="C102" i="7"/>
  <c r="I101" i="7"/>
  <c r="C100" i="7"/>
  <c r="I99" i="7"/>
  <c r="G96" i="7"/>
  <c r="I90" i="7"/>
  <c r="I88" i="7"/>
  <c r="G83" i="7"/>
  <c r="G81" i="7"/>
  <c r="C80" i="7"/>
  <c r="I79" i="7"/>
  <c r="C78" i="7"/>
  <c r="I77" i="7"/>
  <c r="G72" i="7"/>
  <c r="C69" i="7"/>
  <c r="I68" i="7"/>
  <c r="I66" i="7"/>
  <c r="G67" i="8"/>
  <c r="G68" i="8"/>
  <c r="J68" i="8"/>
  <c r="G72" i="8"/>
  <c r="J73" i="8"/>
  <c r="G77" i="8"/>
  <c r="J77" i="8"/>
  <c r="G81" i="8"/>
  <c r="J81" i="8"/>
  <c r="G85" i="8"/>
  <c r="J85" i="8"/>
  <c r="G89" i="8"/>
  <c r="J89" i="8"/>
  <c r="G93" i="8"/>
  <c r="J93" i="8"/>
  <c r="G97" i="8"/>
  <c r="J97" i="8"/>
  <c r="G101" i="8"/>
  <c r="J104" i="8"/>
  <c r="E109" i="8"/>
  <c r="J112" i="8"/>
  <c r="J115" i="8"/>
  <c r="J123" i="8"/>
  <c r="J131" i="8"/>
  <c r="J139" i="8"/>
  <c r="E144" i="8"/>
  <c r="F144" i="8" s="1"/>
  <c r="J147" i="8"/>
  <c r="E152" i="8"/>
  <c r="F152" i="8" s="1"/>
  <c r="J155" i="8"/>
  <c r="E160" i="8"/>
  <c r="F160" i="8" s="1"/>
  <c r="J163" i="8"/>
  <c r="C69" i="9"/>
  <c r="J68" i="9"/>
  <c r="C72" i="9"/>
  <c r="J71" i="9"/>
  <c r="C76" i="9"/>
  <c r="J75" i="9"/>
  <c r="C80" i="9"/>
  <c r="J79" i="9"/>
  <c r="C92" i="9"/>
  <c r="J91" i="9"/>
  <c r="C100" i="9"/>
  <c r="J99" i="9"/>
  <c r="C104" i="9"/>
  <c r="J103" i="9"/>
  <c r="C108" i="9"/>
  <c r="J107" i="9"/>
  <c r="C112" i="9"/>
  <c r="J111" i="9"/>
  <c r="J116" i="9"/>
  <c r="J119" i="9"/>
  <c r="G123" i="9"/>
  <c r="C128" i="9"/>
  <c r="J127" i="9"/>
  <c r="C134" i="9"/>
  <c r="J133" i="9"/>
  <c r="C142" i="9"/>
  <c r="J141" i="9"/>
  <c r="C150" i="9"/>
  <c r="J149" i="9"/>
  <c r="C154" i="9"/>
  <c r="J153" i="9"/>
  <c r="C158" i="9"/>
  <c r="J157" i="9"/>
  <c r="I93" i="9"/>
  <c r="I125" i="9"/>
  <c r="C166" i="7"/>
  <c r="I165" i="7"/>
  <c r="I166" i="7"/>
  <c r="C164" i="7"/>
  <c r="I163" i="7"/>
  <c r="C162" i="7"/>
  <c r="I161" i="7"/>
  <c r="C153" i="7"/>
  <c r="I152" i="7"/>
  <c r="C136" i="7"/>
  <c r="I135" i="7"/>
  <c r="C134" i="7"/>
  <c r="I133" i="7"/>
  <c r="C125" i="7"/>
  <c r="I124" i="7"/>
  <c r="G166" i="7"/>
  <c r="C165" i="7"/>
  <c r="I164" i="7"/>
  <c r="I162" i="7"/>
  <c r="I160" i="7"/>
  <c r="C154" i="7"/>
  <c r="I153" i="7"/>
  <c r="C152" i="7"/>
  <c r="I151" i="7"/>
  <c r="G136" i="7"/>
  <c r="I134" i="7"/>
  <c r="I132" i="7"/>
  <c r="C126" i="7"/>
  <c r="I125" i="7"/>
  <c r="C124" i="7"/>
  <c r="I123" i="7"/>
  <c r="G112" i="7"/>
  <c r="I110" i="7"/>
  <c r="I108" i="7"/>
  <c r="C98" i="7"/>
  <c r="I97" i="7"/>
  <c r="C96" i="7"/>
  <c r="I95" i="7"/>
  <c r="I93" i="7"/>
  <c r="G88" i="7"/>
  <c r="I86" i="7"/>
  <c r="C85" i="7"/>
  <c r="I84" i="7"/>
  <c r="I82" i="7"/>
  <c r="I80" i="7"/>
  <c r="C76" i="7"/>
  <c r="I75" i="7"/>
  <c r="C74" i="7"/>
  <c r="I73" i="7"/>
  <c r="C72" i="7"/>
  <c r="I71" i="7"/>
  <c r="J67" i="8"/>
  <c r="J71" i="8"/>
  <c r="J72" i="8"/>
  <c r="J76" i="8"/>
  <c r="J80" i="8"/>
  <c r="J84" i="8"/>
  <c r="J88" i="8"/>
  <c r="J92" i="8"/>
  <c r="J96" i="8"/>
  <c r="J100" i="8"/>
  <c r="J103" i="8"/>
  <c r="G104" i="8"/>
  <c r="J106" i="8"/>
  <c r="J114" i="8"/>
  <c r="J117" i="8"/>
  <c r="J125" i="8"/>
  <c r="J133" i="8"/>
  <c r="J141" i="8"/>
  <c r="J149" i="8"/>
  <c r="J157" i="8"/>
  <c r="C71" i="9"/>
  <c r="J70" i="9"/>
  <c r="C83" i="9"/>
  <c r="J82" i="9"/>
  <c r="G85" i="9"/>
  <c r="C87" i="9"/>
  <c r="J86" i="9"/>
  <c r="G89" i="9"/>
  <c r="C95" i="9"/>
  <c r="J94" i="9"/>
  <c r="G97" i="9"/>
  <c r="G114" i="9"/>
  <c r="C116" i="9"/>
  <c r="J115" i="9"/>
  <c r="C119" i="9"/>
  <c r="J118" i="9"/>
  <c r="C122" i="9"/>
  <c r="J121" i="9"/>
  <c r="C130" i="9"/>
  <c r="J129" i="9"/>
  <c r="C138" i="9"/>
  <c r="J137" i="9"/>
  <c r="C144" i="9"/>
  <c r="J143" i="9"/>
  <c r="J166" i="9"/>
  <c r="J165" i="9"/>
  <c r="C166" i="9"/>
  <c r="I69" i="9"/>
  <c r="I101" i="9"/>
  <c r="I126" i="9"/>
  <c r="C66" i="7"/>
  <c r="C143" i="7"/>
  <c r="C135" i="7"/>
  <c r="C95" i="7"/>
  <c r="C87" i="7"/>
  <c r="G162" i="7"/>
  <c r="G160" i="7"/>
  <c r="I158" i="7"/>
  <c r="I156" i="7"/>
  <c r="I154" i="7"/>
  <c r="G151" i="7"/>
  <c r="C150" i="7"/>
  <c r="I149" i="7"/>
  <c r="C148" i="7"/>
  <c r="I147" i="7"/>
  <c r="C146" i="7"/>
  <c r="I145" i="7"/>
  <c r="G144" i="7"/>
  <c r="I143" i="7"/>
  <c r="C142" i="7"/>
  <c r="I141" i="7"/>
  <c r="C140" i="7"/>
  <c r="I139" i="7"/>
  <c r="C138" i="7"/>
  <c r="I137" i="7"/>
  <c r="G134" i="7"/>
  <c r="G132" i="7"/>
  <c r="I130" i="7"/>
  <c r="I128" i="7"/>
  <c r="I126" i="7"/>
  <c r="G123" i="7"/>
  <c r="C122" i="7"/>
  <c r="I121" i="7"/>
  <c r="C120" i="7"/>
  <c r="I119" i="7"/>
  <c r="C118" i="7"/>
  <c r="I117" i="7"/>
  <c r="C116" i="7"/>
  <c r="I115" i="7"/>
  <c r="C114" i="7"/>
  <c r="I113" i="7"/>
  <c r="G110" i="7"/>
  <c r="G108" i="7"/>
  <c r="I106" i="7"/>
  <c r="I104" i="7"/>
  <c r="I102" i="7"/>
  <c r="C101" i="7"/>
  <c r="I100" i="7"/>
  <c r="I98" i="7"/>
  <c r="G95" i="7"/>
  <c r="G93" i="7"/>
  <c r="C92" i="7"/>
  <c r="I91" i="7"/>
  <c r="C90" i="7"/>
  <c r="I89" i="7"/>
  <c r="G84" i="7"/>
  <c r="G80" i="7"/>
  <c r="I78" i="7"/>
  <c r="I76" i="7"/>
  <c r="G71" i="7"/>
  <c r="C70" i="7"/>
  <c r="I69" i="7"/>
  <c r="I67" i="7"/>
  <c r="J66" i="8"/>
  <c r="G69" i="8"/>
  <c r="G70" i="8"/>
  <c r="J70" i="8"/>
  <c r="G74" i="8"/>
  <c r="G75" i="8"/>
  <c r="J75" i="8"/>
  <c r="G78" i="8"/>
  <c r="G79" i="8"/>
  <c r="J79" i="8"/>
  <c r="G82" i="8"/>
  <c r="G83" i="8"/>
  <c r="J83" i="8"/>
  <c r="G86" i="8"/>
  <c r="G87" i="8"/>
  <c r="J87" i="8"/>
  <c r="G90" i="8"/>
  <c r="G91" i="8"/>
  <c r="J91" i="8"/>
  <c r="G94" i="8"/>
  <c r="G95" i="8"/>
  <c r="J95" i="8"/>
  <c r="G98" i="8"/>
  <c r="G99" i="8"/>
  <c r="J99" i="8"/>
  <c r="G103" i="8"/>
  <c r="E105" i="8"/>
  <c r="F105" i="8" s="1"/>
  <c r="J108" i="8"/>
  <c r="E113" i="8"/>
  <c r="J119" i="8"/>
  <c r="J127" i="8"/>
  <c r="J135" i="8"/>
  <c r="E140" i="8"/>
  <c r="F140" i="8" s="1"/>
  <c r="J143" i="8"/>
  <c r="E148" i="8"/>
  <c r="F148" i="8" s="1"/>
  <c r="J151" i="8"/>
  <c r="E156" i="8"/>
  <c r="F156" i="8" s="1"/>
  <c r="J159" i="8"/>
  <c r="E164" i="8"/>
  <c r="F164" i="8" s="1"/>
  <c r="G70" i="9"/>
  <c r="G74" i="9"/>
  <c r="J73" i="9"/>
  <c r="G76" i="9"/>
  <c r="C78" i="9"/>
  <c r="J77" i="9"/>
  <c r="G80" i="9"/>
  <c r="G92" i="9"/>
  <c r="G100" i="9"/>
  <c r="C102" i="9"/>
  <c r="J101" i="9"/>
  <c r="G104" i="9"/>
  <c r="C106" i="9"/>
  <c r="J105" i="9"/>
  <c r="C110" i="9"/>
  <c r="J109" i="9"/>
  <c r="G112" i="9"/>
  <c r="E117" i="9"/>
  <c r="F117" i="9" s="1"/>
  <c r="E120" i="9"/>
  <c r="F120" i="9" s="1"/>
  <c r="C126" i="9"/>
  <c r="J125" i="9"/>
  <c r="E128" i="9"/>
  <c r="F128" i="9" s="1"/>
  <c r="C132" i="9"/>
  <c r="J131" i="9"/>
  <c r="C136" i="9"/>
  <c r="J135" i="9"/>
  <c r="C146" i="9"/>
  <c r="J145" i="9"/>
  <c r="C152" i="9"/>
  <c r="J151" i="9"/>
  <c r="C156" i="9"/>
  <c r="J155" i="9"/>
  <c r="G160" i="9"/>
  <c r="C161" i="9"/>
  <c r="J160" i="9"/>
  <c r="C165" i="9"/>
  <c r="J164" i="9"/>
  <c r="I77" i="9"/>
  <c r="I109" i="9"/>
  <c r="G107" i="8"/>
  <c r="J107" i="8"/>
  <c r="G111" i="8"/>
  <c r="J111" i="8"/>
  <c r="G115" i="8"/>
  <c r="G116" i="8"/>
  <c r="J116" i="8"/>
  <c r="G120" i="8"/>
  <c r="J120" i="8"/>
  <c r="G124" i="8"/>
  <c r="J124" i="8"/>
  <c r="G128" i="8"/>
  <c r="J128" i="8"/>
  <c r="G132" i="8"/>
  <c r="J132" i="8"/>
  <c r="G136" i="8"/>
  <c r="J136" i="8"/>
  <c r="G140" i="8"/>
  <c r="J140" i="8"/>
  <c r="G144" i="8"/>
  <c r="J144" i="8"/>
  <c r="G148" i="8"/>
  <c r="J148" i="8"/>
  <c r="G152" i="8"/>
  <c r="J152" i="8"/>
  <c r="G156" i="8"/>
  <c r="J156" i="8"/>
  <c r="G160" i="8"/>
  <c r="J160" i="8"/>
  <c r="G164" i="8"/>
  <c r="J164" i="8"/>
  <c r="J166" i="8"/>
  <c r="J165" i="8"/>
  <c r="G67" i="9"/>
  <c r="C68" i="9"/>
  <c r="J67" i="9"/>
  <c r="G71" i="9"/>
  <c r="C75" i="9"/>
  <c r="J74" i="9"/>
  <c r="C79" i="9"/>
  <c r="J78" i="9"/>
  <c r="C84" i="9"/>
  <c r="J83" i="9"/>
  <c r="C88" i="9"/>
  <c r="J87" i="9"/>
  <c r="C93" i="9"/>
  <c r="J92" i="9"/>
  <c r="J93" i="9"/>
  <c r="C98" i="9"/>
  <c r="J97" i="9"/>
  <c r="J98" i="9"/>
  <c r="C103" i="9"/>
  <c r="J102" i="9"/>
  <c r="G105" i="9"/>
  <c r="J104" i="9"/>
  <c r="C107" i="9"/>
  <c r="J106" i="9"/>
  <c r="C111" i="9"/>
  <c r="J110" i="9"/>
  <c r="G116" i="9"/>
  <c r="C118" i="9"/>
  <c r="J117" i="9"/>
  <c r="G122" i="9"/>
  <c r="C125" i="9"/>
  <c r="J124" i="9"/>
  <c r="G127" i="9"/>
  <c r="J126" i="9"/>
  <c r="G130" i="9"/>
  <c r="C131" i="9"/>
  <c r="J130" i="9"/>
  <c r="C133" i="9"/>
  <c r="J132" i="9"/>
  <c r="C137" i="9"/>
  <c r="J136" i="9"/>
  <c r="C139" i="9"/>
  <c r="J138" i="9"/>
  <c r="G142" i="9"/>
  <c r="C143" i="9"/>
  <c r="J142" i="9"/>
  <c r="G146" i="9"/>
  <c r="C147" i="9"/>
  <c r="J146" i="9"/>
  <c r="G150" i="9"/>
  <c r="G152" i="9"/>
  <c r="G154" i="9"/>
  <c r="G156" i="9"/>
  <c r="G158" i="9"/>
  <c r="G166" i="9"/>
  <c r="J101" i="8"/>
  <c r="G105" i="8"/>
  <c r="J105" i="8"/>
  <c r="G108" i="8"/>
  <c r="G109" i="8"/>
  <c r="J109" i="8"/>
  <c r="G112" i="8"/>
  <c r="G113" i="8"/>
  <c r="J113" i="8"/>
  <c r="G117" i="8"/>
  <c r="G118" i="8"/>
  <c r="J118" i="8"/>
  <c r="G121" i="8"/>
  <c r="G122" i="8"/>
  <c r="J122" i="8"/>
  <c r="G125" i="8"/>
  <c r="G126" i="8"/>
  <c r="J126" i="8"/>
  <c r="G129" i="8"/>
  <c r="G130" i="8"/>
  <c r="J130" i="8"/>
  <c r="G133" i="8"/>
  <c r="G134" i="8"/>
  <c r="J134" i="8"/>
  <c r="G137" i="8"/>
  <c r="G138" i="8"/>
  <c r="J138" i="8"/>
  <c r="G142" i="8"/>
  <c r="J142" i="8"/>
  <c r="G146" i="8"/>
  <c r="J146" i="8"/>
  <c r="G150" i="8"/>
  <c r="J150" i="8"/>
  <c r="G154" i="8"/>
  <c r="J154" i="8"/>
  <c r="G158" i="8"/>
  <c r="J158" i="8"/>
  <c r="G162" i="8"/>
  <c r="J162" i="8"/>
  <c r="G69" i="9"/>
  <c r="C70" i="9"/>
  <c r="J69" i="9"/>
  <c r="C73" i="9"/>
  <c r="J72" i="9"/>
  <c r="C77" i="9"/>
  <c r="J76" i="9"/>
  <c r="C81" i="9"/>
  <c r="J80" i="9"/>
  <c r="J81" i="9"/>
  <c r="C86" i="9"/>
  <c r="J85" i="9"/>
  <c r="C90" i="9"/>
  <c r="J89" i="9"/>
  <c r="J90" i="9"/>
  <c r="C96" i="9"/>
  <c r="J95" i="9"/>
  <c r="C101" i="9"/>
  <c r="J100" i="9"/>
  <c r="G106" i="9"/>
  <c r="G107" i="9"/>
  <c r="C109" i="9"/>
  <c r="J108" i="9"/>
  <c r="C113" i="9"/>
  <c r="J112" i="9"/>
  <c r="C115" i="9"/>
  <c r="J114" i="9"/>
  <c r="G119" i="9"/>
  <c r="C121" i="9"/>
  <c r="J120" i="9"/>
  <c r="C123" i="9"/>
  <c r="J122" i="9"/>
  <c r="G128" i="9"/>
  <c r="C129" i="9"/>
  <c r="J128" i="9"/>
  <c r="G132" i="9"/>
  <c r="G133" i="9"/>
  <c r="C135" i="9"/>
  <c r="J134" i="9"/>
  <c r="G140" i="9"/>
  <c r="C141" i="9"/>
  <c r="J140" i="9"/>
  <c r="G143" i="9"/>
  <c r="G144" i="9"/>
  <c r="C145" i="9"/>
  <c r="J144" i="9"/>
  <c r="G147" i="9"/>
  <c r="G148" i="9"/>
  <c r="C149" i="9"/>
  <c r="J148" i="9"/>
  <c r="C151" i="9"/>
  <c r="J150" i="9"/>
  <c r="C153" i="9"/>
  <c r="J152" i="9"/>
  <c r="C155" i="9"/>
  <c r="J154" i="9"/>
  <c r="C157" i="9"/>
  <c r="J156" i="9"/>
  <c r="C159" i="9"/>
  <c r="J158" i="9"/>
  <c r="C160" i="9"/>
  <c r="J159" i="9"/>
  <c r="C162" i="9"/>
  <c r="J161" i="9"/>
  <c r="C163" i="9"/>
  <c r="J162" i="9"/>
  <c r="C164" i="9"/>
  <c r="J163" i="9"/>
  <c r="I151" i="9"/>
  <c r="I142" i="9"/>
  <c r="I159" i="9"/>
  <c r="I130" i="9"/>
  <c r="I138" i="9"/>
  <c r="I147" i="9"/>
  <c r="I155" i="9"/>
  <c r="I163" i="9"/>
  <c r="I93" i="8"/>
  <c r="I89" i="8"/>
  <c r="I85" i="8"/>
  <c r="I81" i="8"/>
  <c r="I77" i="8"/>
  <c r="I73" i="8"/>
  <c r="I69" i="8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8" i="9"/>
  <c r="I132" i="9"/>
  <c r="I136" i="9"/>
  <c r="I140" i="9"/>
  <c r="I144" i="9"/>
  <c r="I149" i="9"/>
  <c r="I153" i="9"/>
  <c r="I157" i="9"/>
  <c r="I161" i="9"/>
  <c r="I165" i="9"/>
  <c r="I96" i="8"/>
  <c r="I94" i="8"/>
  <c r="I92" i="8"/>
  <c r="I90" i="8"/>
  <c r="I88" i="8"/>
  <c r="I86" i="8"/>
  <c r="I84" i="8"/>
  <c r="I82" i="8"/>
  <c r="I80" i="8"/>
  <c r="I78" i="8"/>
  <c r="I76" i="8"/>
  <c r="I74" i="8"/>
  <c r="I72" i="8"/>
  <c r="I70" i="8"/>
  <c r="G116" i="7"/>
  <c r="H75" i="7"/>
  <c r="G146" i="7"/>
  <c r="G140" i="7"/>
  <c r="G102" i="7"/>
  <c r="E161" i="7"/>
  <c r="F161" i="7" s="1"/>
  <c r="E157" i="7"/>
  <c r="F157" i="7" s="1"/>
  <c r="E151" i="7"/>
  <c r="F151" i="7" s="1"/>
  <c r="E147" i="7"/>
  <c r="F147" i="7" s="1"/>
  <c r="E141" i="7"/>
  <c r="F141" i="7" s="1"/>
  <c r="E137" i="7"/>
  <c r="F137" i="7" s="1"/>
  <c r="E133" i="7"/>
  <c r="F133" i="7" s="1"/>
  <c r="E129" i="7"/>
  <c r="F129" i="7" s="1"/>
  <c r="E123" i="7"/>
  <c r="F123" i="7" s="1"/>
  <c r="E117" i="7"/>
  <c r="F117" i="7" s="1"/>
  <c r="E113" i="7"/>
  <c r="F113" i="7" s="1"/>
  <c r="E109" i="7"/>
  <c r="F109" i="7" s="1"/>
  <c r="E105" i="7"/>
  <c r="F105" i="7" s="1"/>
  <c r="E99" i="7"/>
  <c r="F99" i="7" s="1"/>
  <c r="E95" i="7"/>
  <c r="F95" i="7" s="1"/>
  <c r="E89" i="7"/>
  <c r="F89" i="7" s="1"/>
  <c r="E83" i="7"/>
  <c r="F83" i="7" s="1"/>
  <c r="E77" i="7"/>
  <c r="F77" i="7" s="1"/>
  <c r="E71" i="7"/>
  <c r="F71" i="7" s="1"/>
  <c r="G165" i="7"/>
  <c r="G163" i="7"/>
  <c r="G159" i="7"/>
  <c r="G156" i="7"/>
  <c r="G153" i="7"/>
  <c r="G149" i="7"/>
  <c r="G145" i="7"/>
  <c r="G143" i="7"/>
  <c r="G139" i="7"/>
  <c r="G135" i="7"/>
  <c r="G131" i="7"/>
  <c r="G125" i="7"/>
  <c r="G121" i="7"/>
  <c r="G119" i="7"/>
  <c r="G115" i="7"/>
  <c r="G111" i="7"/>
  <c r="G107" i="7"/>
  <c r="G104" i="7"/>
  <c r="G101" i="7"/>
  <c r="G97" i="7"/>
  <c r="G94" i="7"/>
  <c r="G91" i="7"/>
  <c r="G87" i="7"/>
  <c r="G85" i="7"/>
  <c r="G79" i="7"/>
  <c r="G75" i="7"/>
  <c r="G73" i="7"/>
  <c r="G69" i="7"/>
  <c r="G67" i="7"/>
  <c r="E66" i="9"/>
  <c r="F66" i="9" s="1"/>
  <c r="E68" i="9"/>
  <c r="F68" i="9" s="1"/>
  <c r="E70" i="9"/>
  <c r="F70" i="9" s="1"/>
  <c r="E76" i="9"/>
  <c r="F76" i="9" s="1"/>
  <c r="E78" i="9"/>
  <c r="F78" i="9" s="1"/>
  <c r="E80" i="9"/>
  <c r="F80" i="9" s="1"/>
  <c r="G82" i="9"/>
  <c r="E83" i="9"/>
  <c r="F83" i="9" s="1"/>
  <c r="E85" i="9"/>
  <c r="F85" i="9" s="1"/>
  <c r="E87" i="9"/>
  <c r="F87" i="9" s="1"/>
  <c r="E89" i="9"/>
  <c r="F89" i="9" s="1"/>
  <c r="G91" i="9"/>
  <c r="E92" i="9"/>
  <c r="F92" i="9" s="1"/>
  <c r="G94" i="9"/>
  <c r="E95" i="9"/>
  <c r="F95" i="9" s="1"/>
  <c r="E97" i="9"/>
  <c r="F97" i="9" s="1"/>
  <c r="G99" i="9"/>
  <c r="E100" i="9"/>
  <c r="F100" i="9" s="1"/>
  <c r="E102" i="9"/>
  <c r="F102" i="9" s="1"/>
  <c r="E110" i="9"/>
  <c r="F110" i="9" s="1"/>
  <c r="E112" i="9"/>
  <c r="F112" i="9" s="1"/>
  <c r="G117" i="9"/>
  <c r="E118" i="9"/>
  <c r="F118" i="9" s="1"/>
  <c r="G120" i="9"/>
  <c r="E121" i="9"/>
  <c r="F121" i="9" s="1"/>
  <c r="E129" i="9"/>
  <c r="F129" i="9" s="1"/>
  <c r="E131" i="9"/>
  <c r="F131" i="9" s="1"/>
  <c r="E136" i="9"/>
  <c r="F136" i="9" s="1"/>
  <c r="E141" i="9"/>
  <c r="F141" i="9" s="1"/>
  <c r="E143" i="9"/>
  <c r="F143" i="9" s="1"/>
  <c r="E145" i="9"/>
  <c r="F145" i="9" s="1"/>
  <c r="E147" i="9"/>
  <c r="F147" i="9" s="1"/>
  <c r="E149" i="9"/>
  <c r="F149" i="9" s="1"/>
  <c r="E117" i="8"/>
  <c r="E119" i="8"/>
  <c r="F120" i="8"/>
  <c r="E121" i="8"/>
  <c r="E123" i="8"/>
  <c r="F124" i="8"/>
  <c r="E125" i="8"/>
  <c r="F126" i="8"/>
  <c r="E127" i="8"/>
  <c r="F128" i="8"/>
  <c r="E129" i="8"/>
  <c r="F130" i="8"/>
  <c r="E131" i="8"/>
  <c r="F132" i="8"/>
  <c r="E133" i="8"/>
  <c r="E135" i="8"/>
  <c r="F136" i="8"/>
  <c r="E137" i="8"/>
  <c r="E139" i="8"/>
  <c r="E141" i="8"/>
  <c r="F142" i="8"/>
  <c r="E143" i="8"/>
  <c r="E145" i="8"/>
  <c r="F146" i="8"/>
  <c r="E147" i="8"/>
  <c r="E149" i="8"/>
  <c r="F150" i="8"/>
  <c r="E151" i="8"/>
  <c r="E153" i="8"/>
  <c r="F154" i="8"/>
  <c r="E155" i="8"/>
  <c r="E157" i="8"/>
  <c r="F158" i="8"/>
  <c r="E159" i="8"/>
  <c r="E161" i="8"/>
  <c r="F162" i="8"/>
  <c r="E163" i="8"/>
  <c r="H164" i="8"/>
  <c r="E67" i="8"/>
  <c r="F67" i="8" s="1"/>
  <c r="E69" i="8"/>
  <c r="F69" i="8" s="1"/>
  <c r="E71" i="8"/>
  <c r="F71" i="8" s="1"/>
  <c r="E74" i="8"/>
  <c r="F74" i="8" s="1"/>
  <c r="E76" i="8"/>
  <c r="F76" i="8" s="1"/>
  <c r="E78" i="8"/>
  <c r="F78" i="8" s="1"/>
  <c r="E80" i="8"/>
  <c r="F80" i="8" s="1"/>
  <c r="E82" i="8"/>
  <c r="F82" i="8" s="1"/>
  <c r="E84" i="8"/>
  <c r="F84" i="8" s="1"/>
  <c r="E86" i="8"/>
  <c r="F86" i="8" s="1"/>
  <c r="F87" i="8"/>
  <c r="E88" i="8"/>
  <c r="F89" i="8"/>
  <c r="E90" i="8"/>
  <c r="E92" i="8"/>
  <c r="F93" i="8"/>
  <c r="E94" i="8"/>
  <c r="F95" i="8"/>
  <c r="E96" i="8"/>
  <c r="F97" i="8"/>
  <c r="E98" i="8"/>
  <c r="E100" i="8"/>
  <c r="E102" i="8"/>
  <c r="F103" i="8"/>
  <c r="E104" i="8"/>
  <c r="E106" i="8"/>
  <c r="F107" i="8"/>
  <c r="E108" i="8"/>
  <c r="F109" i="8"/>
  <c r="E110" i="8"/>
  <c r="F111" i="8"/>
  <c r="E112" i="8"/>
  <c r="F113" i="8"/>
  <c r="E114" i="8"/>
  <c r="F115" i="8"/>
  <c r="I66" i="9"/>
  <c r="I68" i="9"/>
  <c r="I70" i="9"/>
  <c r="I72" i="9"/>
  <c r="I74" i="9"/>
  <c r="I76" i="9"/>
  <c r="I78" i="9"/>
  <c r="I80" i="9"/>
  <c r="I82" i="9"/>
  <c r="I84" i="9"/>
  <c r="I86" i="9"/>
  <c r="I88" i="9"/>
  <c r="I90" i="9"/>
  <c r="I92" i="9"/>
  <c r="I94" i="9"/>
  <c r="I96" i="9"/>
  <c r="I98" i="9"/>
  <c r="I100" i="9"/>
  <c r="I102" i="9"/>
  <c r="I104" i="9"/>
  <c r="I106" i="9"/>
  <c r="I108" i="9"/>
  <c r="I110" i="9"/>
  <c r="I112" i="9"/>
  <c r="I114" i="9"/>
  <c r="I116" i="9"/>
  <c r="I118" i="9"/>
  <c r="I120" i="9"/>
  <c r="I122" i="9"/>
  <c r="I124" i="9"/>
  <c r="I127" i="9"/>
  <c r="I129" i="9"/>
  <c r="I131" i="9"/>
  <c r="I133" i="9"/>
  <c r="I135" i="9"/>
  <c r="I137" i="9"/>
  <c r="I139" i="9"/>
  <c r="I141" i="9"/>
  <c r="I143" i="9"/>
  <c r="I145" i="9"/>
  <c r="I148" i="9"/>
  <c r="I150" i="9"/>
  <c r="I152" i="9"/>
  <c r="I154" i="9"/>
  <c r="I156" i="9"/>
  <c r="I158" i="9"/>
  <c r="I160" i="9"/>
  <c r="I162" i="9"/>
  <c r="I164" i="9"/>
  <c r="I166" i="9"/>
  <c r="F166" i="8"/>
  <c r="H165" i="9"/>
  <c r="H163" i="9"/>
  <c r="H161" i="9"/>
  <c r="H159" i="9"/>
  <c r="H157" i="9"/>
  <c r="H155" i="9"/>
  <c r="H153" i="9"/>
  <c r="H151" i="9"/>
  <c r="H149" i="9"/>
  <c r="H147" i="9"/>
  <c r="H145" i="9"/>
  <c r="H143" i="9"/>
  <c r="H141" i="9"/>
  <c r="H139" i="9"/>
  <c r="H137" i="9"/>
  <c r="H135" i="9"/>
  <c r="H133" i="9"/>
  <c r="H131" i="9"/>
  <c r="H129" i="9"/>
  <c r="H127" i="9"/>
  <c r="H125" i="9"/>
  <c r="H123" i="9"/>
  <c r="H121" i="9"/>
  <c r="H119" i="9"/>
  <c r="H117" i="9"/>
  <c r="H115" i="9"/>
  <c r="H113" i="9"/>
  <c r="H111" i="9"/>
  <c r="H109" i="9"/>
  <c r="H107" i="9"/>
  <c r="H166" i="9"/>
  <c r="H164" i="9"/>
  <c r="H162" i="9"/>
  <c r="H160" i="9"/>
  <c r="H158" i="9"/>
  <c r="H156" i="9"/>
  <c r="H154" i="9"/>
  <c r="H152" i="9"/>
  <c r="H150" i="9"/>
  <c r="H148" i="9"/>
  <c r="H146" i="9"/>
  <c r="H144" i="9"/>
  <c r="H142" i="9"/>
  <c r="H140" i="9"/>
  <c r="H138" i="9"/>
  <c r="H136" i="9"/>
  <c r="H134" i="9"/>
  <c r="H132" i="9"/>
  <c r="H130" i="9"/>
  <c r="H128" i="9"/>
  <c r="H126" i="9"/>
  <c r="H124" i="9"/>
  <c r="H122" i="9"/>
  <c r="H120" i="9"/>
  <c r="H118" i="9"/>
  <c r="H116" i="9"/>
  <c r="H114" i="9"/>
  <c r="H112" i="9"/>
  <c r="H110" i="9"/>
  <c r="H108" i="9"/>
  <c r="H106" i="9"/>
  <c r="H104" i="9"/>
  <c r="H102" i="9"/>
  <c r="H100" i="9"/>
  <c r="H98" i="9"/>
  <c r="H96" i="9"/>
  <c r="H94" i="9"/>
  <c r="H92" i="9"/>
  <c r="H90" i="9"/>
  <c r="H88" i="9"/>
  <c r="H86" i="9"/>
  <c r="H84" i="9"/>
  <c r="H82" i="9"/>
  <c r="H80" i="9"/>
  <c r="H78" i="9"/>
  <c r="H76" i="9"/>
  <c r="H74" i="9"/>
  <c r="H72" i="9"/>
  <c r="H70" i="9"/>
  <c r="H68" i="9"/>
  <c r="H66" i="9"/>
  <c r="H68" i="7"/>
  <c r="H70" i="7"/>
  <c r="H72" i="7"/>
  <c r="H74" i="7"/>
  <c r="H76" i="7"/>
  <c r="H78" i="7"/>
  <c r="H80" i="7"/>
  <c r="H82" i="7"/>
  <c r="H84" i="7"/>
  <c r="H86" i="7"/>
  <c r="H88" i="7"/>
  <c r="H90" i="7"/>
  <c r="H92" i="7"/>
  <c r="H94" i="7"/>
  <c r="H96" i="7"/>
  <c r="H98" i="7"/>
  <c r="H100" i="7"/>
  <c r="H102" i="7"/>
  <c r="H104" i="7"/>
  <c r="H106" i="7"/>
  <c r="H108" i="7"/>
  <c r="H110" i="7"/>
  <c r="H112" i="7"/>
  <c r="H114" i="7"/>
  <c r="H116" i="7"/>
  <c r="H118" i="7"/>
  <c r="H120" i="7"/>
  <c r="H122" i="7"/>
  <c r="H124" i="7"/>
  <c r="H126" i="7"/>
  <c r="H128" i="7"/>
  <c r="H130" i="7"/>
  <c r="H132" i="7"/>
  <c r="H134" i="7"/>
  <c r="H136" i="7"/>
  <c r="G164" i="7"/>
  <c r="G128" i="7"/>
  <c r="G120" i="7"/>
  <c r="G86" i="7"/>
  <c r="G82" i="7"/>
  <c r="G74" i="7"/>
  <c r="G72" i="9"/>
  <c r="G108" i="9"/>
  <c r="G115" i="9"/>
  <c r="G124" i="9"/>
  <c r="G134" i="9"/>
  <c r="G139" i="9"/>
  <c r="H166" i="7"/>
  <c r="H162" i="7"/>
  <c r="H156" i="7"/>
  <c r="H152" i="7"/>
  <c r="H148" i="7"/>
  <c r="H144" i="7"/>
  <c r="H140" i="7"/>
  <c r="H135" i="7"/>
  <c r="H127" i="7"/>
  <c r="H123" i="7"/>
  <c r="H119" i="7"/>
  <c r="H115" i="7"/>
  <c r="H111" i="7"/>
  <c r="H107" i="7"/>
  <c r="H103" i="7"/>
  <c r="H99" i="7"/>
  <c r="H95" i="7"/>
  <c r="H91" i="7"/>
  <c r="H87" i="7"/>
  <c r="H83" i="7"/>
  <c r="H79" i="7"/>
  <c r="H71" i="7"/>
  <c r="H74" i="8"/>
  <c r="H78" i="8"/>
  <c r="H90" i="8"/>
  <c r="H94" i="8"/>
  <c r="H102" i="8"/>
  <c r="H110" i="8"/>
  <c r="H118" i="8"/>
  <c r="H126" i="8"/>
  <c r="H138" i="8"/>
  <c r="E66" i="7"/>
  <c r="F66" i="7" s="1"/>
  <c r="E164" i="7"/>
  <c r="F164" i="7" s="1"/>
  <c r="E162" i="7"/>
  <c r="F162" i="7" s="1"/>
  <c r="E160" i="7"/>
  <c r="F160" i="7" s="1"/>
  <c r="E158" i="7"/>
  <c r="F158" i="7" s="1"/>
  <c r="E156" i="7"/>
  <c r="F156" i="7" s="1"/>
  <c r="E154" i="7"/>
  <c r="F154" i="7" s="1"/>
  <c r="E152" i="7"/>
  <c r="F152" i="7" s="1"/>
  <c r="E150" i="7"/>
  <c r="F150" i="7" s="1"/>
  <c r="E148" i="7"/>
  <c r="F148" i="7" s="1"/>
  <c r="E146" i="7"/>
  <c r="F146" i="7" s="1"/>
  <c r="E144" i="7"/>
  <c r="F144" i="7" s="1"/>
  <c r="E142" i="7"/>
  <c r="F142" i="7" s="1"/>
  <c r="E140" i="7"/>
  <c r="F140" i="7" s="1"/>
  <c r="E138" i="7"/>
  <c r="F138" i="7" s="1"/>
  <c r="E136" i="7"/>
  <c r="F136" i="7" s="1"/>
  <c r="E134" i="7"/>
  <c r="F134" i="7" s="1"/>
  <c r="E132" i="7"/>
  <c r="F132" i="7" s="1"/>
  <c r="E130" i="7"/>
  <c r="F130" i="7" s="1"/>
  <c r="E128" i="7"/>
  <c r="F128" i="7" s="1"/>
  <c r="E126" i="7"/>
  <c r="F126" i="7" s="1"/>
  <c r="E124" i="7"/>
  <c r="F124" i="7" s="1"/>
  <c r="E122" i="7"/>
  <c r="F122" i="7" s="1"/>
  <c r="E120" i="7"/>
  <c r="F120" i="7" s="1"/>
  <c r="E118" i="7"/>
  <c r="F118" i="7" s="1"/>
  <c r="E116" i="7"/>
  <c r="F116" i="7" s="1"/>
  <c r="E114" i="7"/>
  <c r="F114" i="7" s="1"/>
  <c r="E112" i="7"/>
  <c r="F112" i="7" s="1"/>
  <c r="E110" i="7"/>
  <c r="F110" i="7" s="1"/>
  <c r="E108" i="7"/>
  <c r="F108" i="7" s="1"/>
  <c r="E106" i="7"/>
  <c r="F106" i="7" s="1"/>
  <c r="E104" i="7"/>
  <c r="F104" i="7" s="1"/>
  <c r="E102" i="7"/>
  <c r="F102" i="7" s="1"/>
  <c r="E100" i="7"/>
  <c r="F100" i="7" s="1"/>
  <c r="E98" i="7"/>
  <c r="F98" i="7" s="1"/>
  <c r="E96" i="7"/>
  <c r="F96" i="7" s="1"/>
  <c r="E94" i="7"/>
  <c r="F94" i="7" s="1"/>
  <c r="E92" i="7"/>
  <c r="F92" i="7" s="1"/>
  <c r="E90" i="7"/>
  <c r="F90" i="7" s="1"/>
  <c r="E88" i="7"/>
  <c r="F88" i="7" s="1"/>
  <c r="E86" i="7"/>
  <c r="F86" i="7" s="1"/>
  <c r="E84" i="7"/>
  <c r="F84" i="7" s="1"/>
  <c r="E82" i="7"/>
  <c r="F82" i="7" s="1"/>
  <c r="E80" i="7"/>
  <c r="F80" i="7" s="1"/>
  <c r="E78" i="7"/>
  <c r="F78" i="7" s="1"/>
  <c r="E76" i="7"/>
  <c r="F76" i="7" s="1"/>
  <c r="E74" i="7"/>
  <c r="F74" i="7" s="1"/>
  <c r="E72" i="7"/>
  <c r="F72" i="7" s="1"/>
  <c r="E70" i="7"/>
  <c r="F70" i="7" s="1"/>
  <c r="E68" i="7"/>
  <c r="F68" i="7" s="1"/>
  <c r="C156" i="7"/>
  <c r="C144" i="7"/>
  <c r="C104" i="7"/>
  <c r="C94" i="7"/>
  <c r="C68" i="7"/>
  <c r="G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E165" i="8"/>
  <c r="G66" i="9"/>
  <c r="C74" i="9"/>
  <c r="C82" i="9"/>
  <c r="C91" i="9"/>
  <c r="C94" i="9"/>
  <c r="C99" i="9"/>
  <c r="C105" i="9"/>
  <c r="C117" i="9"/>
  <c r="C120" i="9"/>
  <c r="C127" i="9"/>
  <c r="E165" i="9"/>
  <c r="F165" i="9" s="1"/>
  <c r="H67" i="7"/>
  <c r="H165" i="7"/>
  <c r="H163" i="7"/>
  <c r="H161" i="7"/>
  <c r="H159" i="7"/>
  <c r="H157" i="7"/>
  <c r="H155" i="7"/>
  <c r="H153" i="7"/>
  <c r="H151" i="7"/>
  <c r="H149" i="7"/>
  <c r="H147" i="7"/>
  <c r="H145" i="7"/>
  <c r="H143" i="7"/>
  <c r="H141" i="7"/>
  <c r="H139" i="7"/>
  <c r="H137" i="7"/>
  <c r="H133" i="7"/>
  <c r="H129" i="7"/>
  <c r="H125" i="7"/>
  <c r="H121" i="7"/>
  <c r="H117" i="7"/>
  <c r="H113" i="7"/>
  <c r="H109" i="7"/>
  <c r="H105" i="7"/>
  <c r="H101" i="7"/>
  <c r="H97" i="7"/>
  <c r="H93" i="7"/>
  <c r="H89" i="7"/>
  <c r="H85" i="7"/>
  <c r="H81" i="7"/>
  <c r="H77" i="7"/>
  <c r="H73" i="7"/>
  <c r="H69" i="7"/>
  <c r="H68" i="8"/>
  <c r="H72" i="8"/>
  <c r="H76" i="8"/>
  <c r="H80" i="8"/>
  <c r="H84" i="8"/>
  <c r="H88" i="8"/>
  <c r="H92" i="8"/>
  <c r="H96" i="8"/>
  <c r="H100" i="8"/>
  <c r="H104" i="8"/>
  <c r="H108" i="8"/>
  <c r="H112" i="8"/>
  <c r="H116" i="8"/>
  <c r="H120" i="8"/>
  <c r="H124" i="8"/>
  <c r="H128" i="8"/>
  <c r="H132" i="8"/>
  <c r="H136" i="8"/>
  <c r="H140" i="8"/>
  <c r="H144" i="8"/>
  <c r="H148" i="8"/>
  <c r="H152" i="8"/>
  <c r="H156" i="8"/>
  <c r="H160" i="8"/>
  <c r="H67" i="9"/>
  <c r="H71" i="9"/>
  <c r="H75" i="9"/>
  <c r="H79" i="9"/>
  <c r="H83" i="9"/>
  <c r="H87" i="9"/>
  <c r="H91" i="9"/>
  <c r="H95" i="9"/>
  <c r="H99" i="9"/>
  <c r="H103" i="9"/>
  <c r="H165" i="8"/>
  <c r="H163" i="8"/>
  <c r="H161" i="8"/>
  <c r="H159" i="8"/>
  <c r="H157" i="8"/>
  <c r="H155" i="8"/>
  <c r="H153" i="8"/>
  <c r="H151" i="8"/>
  <c r="H149" i="8"/>
  <c r="H147" i="8"/>
  <c r="H145" i="8"/>
  <c r="H143" i="8"/>
  <c r="H141" i="8"/>
  <c r="H139" i="8"/>
  <c r="H137" i="8"/>
  <c r="H135" i="8"/>
  <c r="H133" i="8"/>
  <c r="H131" i="8"/>
  <c r="H129" i="8"/>
  <c r="H127" i="8"/>
  <c r="H125" i="8"/>
  <c r="H123" i="8"/>
  <c r="H121" i="8"/>
  <c r="H119" i="8"/>
  <c r="H117" i="8"/>
  <c r="H115" i="8"/>
  <c r="H113" i="8"/>
  <c r="H111" i="8"/>
  <c r="H109" i="8"/>
  <c r="H107" i="8"/>
  <c r="H105" i="8"/>
  <c r="H103" i="8"/>
  <c r="H101" i="8"/>
  <c r="H99" i="8"/>
  <c r="H97" i="8"/>
  <c r="H95" i="8"/>
  <c r="H93" i="8"/>
  <c r="H91" i="8"/>
  <c r="H89" i="8"/>
  <c r="H87" i="8"/>
  <c r="H85" i="8"/>
  <c r="H83" i="8"/>
  <c r="H81" i="8"/>
  <c r="H79" i="8"/>
  <c r="H77" i="8"/>
  <c r="H75" i="8"/>
  <c r="H73" i="8"/>
  <c r="H71" i="8"/>
  <c r="H69" i="8"/>
  <c r="H67" i="8"/>
  <c r="G68" i="7"/>
  <c r="G73" i="8"/>
  <c r="H164" i="7"/>
  <c r="H160" i="7"/>
  <c r="H158" i="7"/>
  <c r="H154" i="7"/>
  <c r="H150" i="7"/>
  <c r="H146" i="7"/>
  <c r="H142" i="7"/>
  <c r="H138" i="7"/>
  <c r="H131" i="7"/>
  <c r="H66" i="8"/>
  <c r="H70" i="8"/>
  <c r="H82" i="8"/>
  <c r="H86" i="8"/>
  <c r="H98" i="8"/>
  <c r="H106" i="8"/>
  <c r="H114" i="8"/>
  <c r="H122" i="8"/>
  <c r="H130" i="8"/>
  <c r="H134" i="8"/>
  <c r="H142" i="8"/>
  <c r="H146" i="8"/>
  <c r="H150" i="8"/>
  <c r="H154" i="8"/>
  <c r="H158" i="8"/>
  <c r="H162" i="8"/>
  <c r="H166" i="8"/>
  <c r="H69" i="9"/>
  <c r="H73" i="9"/>
  <c r="H77" i="9"/>
  <c r="H81" i="9"/>
  <c r="H85" i="9"/>
  <c r="H89" i="9"/>
  <c r="H93" i="9"/>
  <c r="H97" i="9"/>
  <c r="H101" i="9"/>
  <c r="H105" i="9"/>
  <c r="K9" i="10" l="1"/>
  <c r="F163" i="8"/>
  <c r="F161" i="8"/>
  <c r="F159" i="8"/>
  <c r="F157" i="8"/>
  <c r="F155" i="8"/>
  <c r="F153" i="8"/>
  <c r="F151" i="8"/>
  <c r="F149" i="8"/>
  <c r="F147" i="8"/>
  <c r="F145" i="8"/>
  <c r="F143" i="8"/>
  <c r="F141" i="8"/>
  <c r="F139" i="8"/>
  <c r="F137" i="8"/>
  <c r="F135" i="8"/>
  <c r="F133" i="8"/>
  <c r="F131" i="8"/>
  <c r="F129" i="8"/>
  <c r="F127" i="8"/>
  <c r="F125" i="8"/>
  <c r="F123" i="8"/>
  <c r="F121" i="8"/>
  <c r="F119" i="8"/>
  <c r="F117" i="8"/>
  <c r="F114" i="8"/>
  <c r="F112" i="8"/>
  <c r="F110" i="8"/>
  <c r="F108" i="8"/>
  <c r="F106" i="8"/>
  <c r="F104" i="8"/>
  <c r="F102" i="8"/>
  <c r="F100" i="8"/>
  <c r="F98" i="8"/>
  <c r="F96" i="8"/>
  <c r="F94" i="8"/>
  <c r="F92" i="8"/>
  <c r="F90" i="8"/>
  <c r="F88" i="8"/>
  <c r="F165" i="8"/>
  <c r="I104" i="8" l="1"/>
  <c r="I100" i="8"/>
  <c r="I102" i="8"/>
  <c r="I101" i="8"/>
  <c r="I97" i="8"/>
  <c r="I105" i="8"/>
  <c r="I98" i="8"/>
  <c r="I166" i="8"/>
  <c r="I106" i="8"/>
  <c r="I103" i="8"/>
  <c r="I99" i="8"/>
  <c r="I165" i="8"/>
  <c r="I109" i="8"/>
  <c r="I113" i="8"/>
  <c r="I116" i="8"/>
  <c r="I120" i="8"/>
  <c r="I124" i="8"/>
  <c r="I128" i="8"/>
  <c r="I132" i="8"/>
  <c r="I136" i="8"/>
  <c r="I139" i="8"/>
  <c r="I143" i="8"/>
  <c r="I147" i="8"/>
  <c r="I150" i="8"/>
  <c r="I154" i="8"/>
  <c r="I158" i="8"/>
  <c r="I161" i="8"/>
  <c r="I117" i="8"/>
  <c r="I121" i="8"/>
  <c r="I125" i="8"/>
  <c r="I129" i="8"/>
  <c r="I133" i="8"/>
  <c r="I138" i="8"/>
  <c r="I142" i="8"/>
  <c r="I146" i="8"/>
  <c r="I151" i="8"/>
  <c r="I155" i="8"/>
  <c r="I159" i="8"/>
  <c r="I163" i="8"/>
  <c r="I107" i="8"/>
  <c r="I111" i="8"/>
  <c r="I115" i="8"/>
  <c r="I118" i="8"/>
  <c r="I122" i="8"/>
  <c r="I126" i="8"/>
  <c r="I130" i="8"/>
  <c r="I134" i="8"/>
  <c r="I137" i="8"/>
  <c r="I141" i="8"/>
  <c r="I145" i="8"/>
  <c r="I149" i="8"/>
  <c r="I152" i="8"/>
  <c r="I156" i="8"/>
  <c r="I160" i="8"/>
  <c r="I164" i="8"/>
  <c r="I119" i="8"/>
  <c r="I123" i="8"/>
  <c r="I127" i="8"/>
  <c r="I131" i="8"/>
  <c r="I135" i="8"/>
  <c r="I140" i="8"/>
  <c r="I144" i="8"/>
  <c r="I148" i="8"/>
  <c r="I153" i="8"/>
  <c r="I157" i="8"/>
  <c r="I162" i="8"/>
  <c r="I108" i="8"/>
  <c r="I110" i="8"/>
  <c r="I112" i="8"/>
  <c r="I114" i="8"/>
  <c r="K13" i="10" l="1"/>
</calcChain>
</file>

<file path=xl/comments1.xml><?xml version="1.0" encoding="utf-8"?>
<comments xmlns="http://schemas.openxmlformats.org/spreadsheetml/2006/main">
  <authors>
    <author>Rui Assis</author>
  </authors>
  <commentList>
    <comment ref="G61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Taxa instantânea de falhas</t>
        </r>
      </text>
    </comment>
  </commentList>
</comments>
</file>

<file path=xl/comments2.xml><?xml version="1.0" encoding="utf-8"?>
<comments xmlns="http://schemas.openxmlformats.org/spreadsheetml/2006/main">
  <authors>
    <author>Rui Assis</author>
  </authors>
  <commentList>
    <comment ref="G61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Taxa instantânea de falhas</t>
        </r>
      </text>
    </comment>
  </commentList>
</comments>
</file>

<file path=xl/comments3.xml><?xml version="1.0" encoding="utf-8"?>
<comments xmlns="http://schemas.openxmlformats.org/spreadsheetml/2006/main">
  <authors>
    <author>Rui Assis</author>
  </authors>
  <commentList>
    <comment ref="G61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ou Taxa instantânea de falhas</t>
        </r>
      </text>
    </comment>
  </commentList>
</comments>
</file>

<file path=xl/sharedStrings.xml><?xml version="1.0" encoding="utf-8"?>
<sst xmlns="http://schemas.openxmlformats.org/spreadsheetml/2006/main" count="160" uniqueCount="53">
  <si>
    <t>Idade</t>
  </si>
  <si>
    <t>Quociente de mortalidade</t>
  </si>
  <si>
    <t>Sobreviventes em 100 000 nados-vivos</t>
  </si>
  <si>
    <t>Óbitos</t>
  </si>
  <si>
    <t>Sobreviventes em anos completos</t>
  </si>
  <si>
    <t>Anos completos após a idade x</t>
  </si>
  <si>
    <t>Esperança de vida</t>
  </si>
  <si>
    <t>(x)</t>
  </si>
  <si>
    <t>(qx)</t>
  </si>
  <si>
    <t>(lx)</t>
  </si>
  <si>
    <t>(dx)</t>
  </si>
  <si>
    <t>(Lx)</t>
  </si>
  <si>
    <t>(Tx)</t>
  </si>
  <si>
    <t>(ex)</t>
  </si>
  <si>
    <t>(continua)</t>
  </si>
  <si>
    <t>Mortos</t>
  </si>
  <si>
    <t>Sobrevi-ventes</t>
  </si>
  <si>
    <t>f</t>
  </si>
  <si>
    <t>Óbitos no intervalo</t>
  </si>
  <si>
    <t>anos</t>
  </si>
  <si>
    <t>Sou homem (h); sou mulher (m):</t>
  </si>
  <si>
    <t>A minha idade é:</t>
  </si>
  <si>
    <t>h</t>
  </si>
  <si>
    <t>rassis@rassis.com</t>
  </si>
  <si>
    <t>Rui Assis</t>
  </si>
  <si>
    <t>http://www.rassis.com</t>
  </si>
  <si>
    <t>Esperança de vida de homens e mulheres portugueses</t>
  </si>
  <si>
    <t>Idade de teste:</t>
  </si>
  <si>
    <r>
      <t xml:space="preserve">Vida média até </t>
    </r>
    <r>
      <rPr>
        <i/>
        <sz val="9"/>
        <rFont val="Arial"/>
        <family val="2"/>
      </rPr>
      <t>I</t>
    </r>
    <r>
      <rPr>
        <i/>
        <vertAlign val="subscript"/>
        <sz val="9"/>
        <rFont val="Arial"/>
        <family val="2"/>
      </rPr>
      <t>n</t>
    </r>
  </si>
  <si>
    <r>
      <t xml:space="preserve">Vida média restante até </t>
    </r>
    <r>
      <rPr>
        <i/>
        <sz val="9"/>
        <rFont val="Arial"/>
        <family val="2"/>
      </rPr>
      <t>I</t>
    </r>
    <r>
      <rPr>
        <i/>
        <vertAlign val="subscript"/>
        <sz val="9"/>
        <rFont val="Arial"/>
        <family val="2"/>
      </rPr>
      <t>n</t>
    </r>
  </si>
  <si>
    <r>
      <t xml:space="preserve">Idade </t>
    </r>
    <r>
      <rPr>
        <i/>
        <sz val="10"/>
        <rFont val="Arial"/>
        <family val="2"/>
      </rPr>
      <t>I</t>
    </r>
    <r>
      <rPr>
        <i/>
        <vertAlign val="subscript"/>
        <sz val="10"/>
        <rFont val="Arial"/>
        <family val="2"/>
      </rPr>
      <t>n</t>
    </r>
  </si>
  <si>
    <r>
      <t>N</t>
    </r>
    <r>
      <rPr>
        <i/>
        <vertAlign val="subscript"/>
        <sz val="10"/>
        <rFont val="Times New Roman"/>
        <family val="1"/>
      </rPr>
      <t>f</t>
    </r>
  </si>
  <si>
    <r>
      <t>N</t>
    </r>
    <r>
      <rPr>
        <i/>
        <vertAlign val="subscript"/>
        <sz val="10"/>
        <rFont val="Times New Roman"/>
        <family val="1"/>
      </rPr>
      <t>s</t>
    </r>
  </si>
  <si>
    <r>
      <t>N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0</t>
    </r>
  </si>
  <si>
    <r>
      <t>N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0</t>
    </r>
  </si>
  <si>
    <r>
      <t>f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(</t>
    </r>
    <r>
      <rPr>
        <i/>
        <sz val="10"/>
        <rFont val="Symbol"/>
        <family val="1"/>
        <charset val="2"/>
      </rPr>
      <t>D</t>
    </r>
    <r>
      <rPr>
        <i/>
        <sz val="10"/>
        <rFont val="Arial"/>
        <family val="2"/>
      </rPr>
      <t>.N</t>
    </r>
    <r>
      <rPr>
        <i/>
        <vertAlign val="subscript"/>
        <sz val="10"/>
        <rFont val="Arial"/>
        <family val="2"/>
      </rPr>
      <t>s</t>
    </r>
    <r>
      <rPr>
        <i/>
        <sz val="10"/>
        <rFont val="Arial"/>
        <family val="2"/>
      </rPr>
      <t>)</t>
    </r>
  </si>
  <si>
    <r>
      <t xml:space="preserve">Fiabilidade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</si>
  <si>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PAF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</si>
  <si>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Risco de morte 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</si>
  <si>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Symbol"/>
        <family val="1"/>
        <charset val="2"/>
      </rPr>
      <t>D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|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</si>
  <si>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A minha esperança de vida restante é:</t>
  </si>
  <si>
    <t xml:space="preserve">Células a azul para dados, verde-claro para cálculos intermédios e amarelo para resultados </t>
  </si>
  <si>
    <t>Idade atual =</t>
  </si>
  <si>
    <t>Tábua Completa de Mortalidade para Portugal 2012-2014 (Ambos os sexos)</t>
  </si>
  <si>
    <r>
      <t xml:space="preserve">Tábua Completa de Mortalidade para Portugal 2012-2014 (Ambos os sexos) </t>
    </r>
    <r>
      <rPr>
        <b/>
        <i/>
        <sz val="8"/>
        <color indexed="9"/>
        <rFont val="Arial"/>
        <family val="2"/>
      </rPr>
      <t>(continuação)</t>
    </r>
  </si>
  <si>
    <t>Tábua Completa de Mortalidade para Portugal 2012 - 2014 (Mulheres)</t>
  </si>
  <si>
    <r>
      <t xml:space="preserve">Tábua Completa de Mortalidade para Portugal 2012-2014 (Mulheres) </t>
    </r>
    <r>
      <rPr>
        <b/>
        <i/>
        <sz val="8"/>
        <color indexed="9"/>
        <rFont val="Arial"/>
        <family val="2"/>
      </rPr>
      <t>(continuação)</t>
    </r>
  </si>
  <si>
    <t>Tábua Completa de Mortalidade para Portugal 2012-2014 (Homens)</t>
  </si>
  <si>
    <r>
      <t xml:space="preserve">Tábua Completa de Mortalidade para Portugal 2012-2014 (Homens) </t>
    </r>
    <r>
      <rPr>
        <b/>
        <i/>
        <sz val="8"/>
        <color indexed="9"/>
        <rFont val="Arial"/>
        <family val="2"/>
      </rPr>
      <t>(continuação)</t>
    </r>
  </si>
  <si>
    <t>Adaptado por Rui Assis em Julho de 2015</t>
  </si>
  <si>
    <t>Estatística Aplicada</t>
  </si>
  <si>
    <t>Adaptado por mim a partir do documento "Tábuas Completas de Mortalidade para Portugal 2012-2014"</t>
  </si>
  <si>
    <t>disponível no site do Instituto Nacional de Estatística (INE) aqui: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</si>
</sst>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General_)"/>
    <numFmt numFmtId="166" formatCode="#\ ##0"/>
    <numFmt numFmtId="167" formatCode="#\ ###\ ##0"/>
  </numFmts>
  <fonts count="3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i/>
      <sz val="2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u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rgb="FF003399"/>
      <name val="Times New Roman"/>
      <family val="1"/>
    </font>
    <font>
      <sz val="12"/>
      <color rgb="FF003399"/>
      <name val="Times New Roman"/>
      <family val="1"/>
    </font>
    <font>
      <i/>
      <sz val="9"/>
      <name val="Arial"/>
      <family val="2"/>
    </font>
    <font>
      <i/>
      <vertAlign val="subscript"/>
      <sz val="9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i/>
      <sz val="10"/>
      <name val="Symbol"/>
      <family val="1"/>
      <charset val="2"/>
    </font>
    <font>
      <b/>
      <sz val="14"/>
      <color indexed="9"/>
      <name val="Times New Roman"/>
      <family val="1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ck">
        <color indexed="2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2" borderId="3" xfId="0" applyFont="1" applyFill="1" applyBorder="1"/>
    <xf numFmtId="0" fontId="6" fillId="0" borderId="3" xfId="0" applyFont="1" applyBorder="1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0" borderId="0" xfId="0" applyFont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0" xfId="0" applyFont="1"/>
    <xf numFmtId="1" fontId="6" fillId="2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3" fontId="0" fillId="0" borderId="0" xfId="0" applyNumberFormat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5" borderId="0" xfId="0" applyFont="1" applyFill="1" applyAlignment="1">
      <alignment horizontal="center"/>
    </xf>
    <xf numFmtId="0" fontId="0" fillId="3" borderId="0" xfId="0" applyFill="1"/>
    <xf numFmtId="0" fontId="0" fillId="7" borderId="0" xfId="0" applyFill="1"/>
    <xf numFmtId="0" fontId="2" fillId="7" borderId="0" xfId="1" applyFill="1" applyAlignment="1" applyProtection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20" xfId="0" applyFill="1" applyBorder="1"/>
    <xf numFmtId="0" fontId="15" fillId="6" borderId="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165" fontId="11" fillId="3" borderId="0" xfId="0" applyNumberFormat="1" applyFont="1" applyFill="1" applyProtection="1">
      <protection hidden="1"/>
    </xf>
    <xf numFmtId="165" fontId="0" fillId="3" borderId="0" xfId="0" applyNumberFormat="1" applyFill="1" applyProtection="1">
      <protection hidden="1"/>
    </xf>
    <xf numFmtId="0" fontId="18" fillId="3" borderId="0" xfId="2" applyFont="1" applyFill="1" applyBorder="1" applyAlignment="1" applyProtection="1">
      <alignment horizontal="center"/>
    </xf>
    <xf numFmtId="0" fontId="11" fillId="3" borderId="0" xfId="2" applyFont="1" applyFill="1" applyProtection="1"/>
    <xf numFmtId="0" fontId="11" fillId="0" borderId="0" xfId="2"/>
    <xf numFmtId="165" fontId="11" fillId="3" borderId="0" xfId="0" applyNumberFormat="1" applyFont="1" applyFill="1" applyProtection="1"/>
    <xf numFmtId="0" fontId="22" fillId="3" borderId="0" xfId="1" applyFont="1" applyFill="1" applyAlignment="1" applyProtection="1">
      <alignment horizontal="center"/>
    </xf>
    <xf numFmtId="165" fontId="19" fillId="3" borderId="0" xfId="0" quotePrefix="1" applyNumberFormat="1" applyFont="1" applyFill="1" applyAlignment="1" applyProtection="1">
      <alignment horizontal="center"/>
    </xf>
    <xf numFmtId="165" fontId="0" fillId="0" borderId="0" xfId="0" applyNumberFormat="1"/>
    <xf numFmtId="165" fontId="21" fillId="3" borderId="0" xfId="0" applyNumberFormat="1" applyFont="1" applyFill="1" applyAlignment="1" applyProtection="1">
      <alignment horizontal="center"/>
    </xf>
    <xf numFmtId="0" fontId="23" fillId="3" borderId="0" xfId="0" applyNumberFormat="1" applyFont="1" applyFill="1" applyAlignment="1" applyProtection="1">
      <alignment horizontal="left"/>
      <protection hidden="1"/>
    </xf>
    <xf numFmtId="0" fontId="24" fillId="3" borderId="0" xfId="0" applyNumberFormat="1" applyFont="1" applyFill="1" applyAlignment="1" applyProtection="1">
      <alignment horizontal="left"/>
      <protection hidden="1"/>
    </xf>
    <xf numFmtId="165" fontId="20" fillId="3" borderId="0" xfId="0" applyNumberFormat="1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center"/>
      <protection hidden="1"/>
    </xf>
    <xf numFmtId="165" fontId="1" fillId="3" borderId="0" xfId="0" applyNumberFormat="1" applyFont="1" applyFill="1" applyProtection="1">
      <protection hidden="1"/>
    </xf>
    <xf numFmtId="165" fontId="1" fillId="3" borderId="0" xfId="0" applyNumberFormat="1" applyFont="1" applyFill="1" applyProtection="1"/>
    <xf numFmtId="0" fontId="1" fillId="7" borderId="0" xfId="0" applyFont="1" applyFill="1"/>
    <xf numFmtId="0" fontId="1" fillId="3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1" fillId="3" borderId="20" xfId="0" applyFont="1" applyFill="1" applyBorder="1"/>
    <xf numFmtId="0" fontId="26" fillId="3" borderId="0" xfId="0" applyFont="1" applyFill="1" applyAlignment="1" applyProtection="1">
      <alignment horizontal="right"/>
      <protection hidden="1"/>
    </xf>
    <xf numFmtId="166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34" fillId="3" borderId="0" xfId="2" applyFont="1" applyFill="1" applyAlignment="1" applyProtection="1">
      <alignment horizontal="center"/>
      <protection hidden="1"/>
    </xf>
    <xf numFmtId="0" fontId="4" fillId="8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7" borderId="0" xfId="0" applyFont="1" applyFill="1" applyProtection="1"/>
    <xf numFmtId="0" fontId="17" fillId="7" borderId="0" xfId="0" applyFont="1" applyFill="1" applyAlignment="1" applyProtection="1">
      <alignment horizontal="center"/>
    </xf>
    <xf numFmtId="0" fontId="35" fillId="7" borderId="0" xfId="0" quotePrefix="1" applyFont="1" applyFill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" fillId="3" borderId="0" xfId="0" applyFont="1" applyFill="1" applyProtection="1"/>
    <xf numFmtId="15" fontId="21" fillId="3" borderId="0" xfId="2" applyNumberFormat="1" applyFont="1" applyFill="1" applyAlignment="1" applyProtection="1">
      <alignment horizontal="center"/>
    </xf>
  </cellXfs>
  <cellStyles count="3">
    <cellStyle name="Hyperlink" xfId="1" builtinId="8"/>
    <cellStyle name="Normal" xfId="0" builtinId="0"/>
    <cellStyle name="Normal_Simulador série 3_09" xfId="2"/>
  </cellStyles>
  <dxfs count="0"/>
  <tableStyles count="0" defaultTableStyle="TableStyleMedium9" defaultPivotStyle="PivotStyleLight16"/>
  <colors>
    <mruColors>
      <color rgb="FF003399"/>
      <color rgb="FF0033CC"/>
      <color rgb="FF0E1452"/>
      <color rgb="FF160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1731700060918"/>
          <c:y val="8.30566131394916E-2"/>
          <c:w val="0.81237987750457075"/>
          <c:h val="0.70432007942288732"/>
        </c:manualLayout>
      </c:layout>
      <c:lineChart>
        <c:grouping val="standard"/>
        <c:varyColors val="0"/>
        <c:ser>
          <c:idx val="0"/>
          <c:order val="0"/>
          <c:tx>
            <c:v>Fiabilidade R(t)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HM_PT!$A$66:$A$166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HM_PT!$E$66:$E$166</c:f>
              <c:numCache>
                <c:formatCode>General</c:formatCode>
                <c:ptCount val="101"/>
                <c:pt idx="0">
                  <c:v>0.99805999999999995</c:v>
                </c:pt>
                <c:pt idx="1">
                  <c:v>0.99677000000000004</c:v>
                </c:pt>
                <c:pt idx="2">
                  <c:v>0.99655000000000005</c:v>
                </c:pt>
                <c:pt idx="3">
                  <c:v>0.99638000000000004</c:v>
                </c:pt>
                <c:pt idx="4">
                  <c:v>0.99626000000000003</c:v>
                </c:pt>
                <c:pt idx="5">
                  <c:v>0.99616000000000005</c:v>
                </c:pt>
                <c:pt idx="6">
                  <c:v>0.99607999999999997</c:v>
                </c:pt>
                <c:pt idx="7">
                  <c:v>0.996</c:v>
                </c:pt>
                <c:pt idx="8">
                  <c:v>0.99589000000000005</c:v>
                </c:pt>
                <c:pt idx="9">
                  <c:v>0.99580000000000002</c:v>
                </c:pt>
                <c:pt idx="10">
                  <c:v>0.99570000000000003</c:v>
                </c:pt>
                <c:pt idx="11">
                  <c:v>0.99560000000000004</c:v>
                </c:pt>
                <c:pt idx="12">
                  <c:v>0.99551999999999996</c:v>
                </c:pt>
                <c:pt idx="13">
                  <c:v>0.99544999999999995</c:v>
                </c:pt>
                <c:pt idx="14">
                  <c:v>0.99533000000000005</c:v>
                </c:pt>
                <c:pt idx="15">
                  <c:v>0.99517</c:v>
                </c:pt>
                <c:pt idx="16">
                  <c:v>0.99497000000000002</c:v>
                </c:pt>
                <c:pt idx="17">
                  <c:v>0.99478</c:v>
                </c:pt>
                <c:pt idx="18">
                  <c:v>0.99455000000000005</c:v>
                </c:pt>
                <c:pt idx="19">
                  <c:v>0.99426999999999999</c:v>
                </c:pt>
                <c:pt idx="20">
                  <c:v>0.99397000000000002</c:v>
                </c:pt>
                <c:pt idx="21">
                  <c:v>0.99360999999999999</c:v>
                </c:pt>
                <c:pt idx="22">
                  <c:v>0.99321000000000004</c:v>
                </c:pt>
                <c:pt idx="23">
                  <c:v>0.99280999999999997</c:v>
                </c:pt>
                <c:pt idx="24">
                  <c:v>0.99243999999999999</c:v>
                </c:pt>
                <c:pt idx="25">
                  <c:v>0.99200999999999995</c:v>
                </c:pt>
                <c:pt idx="26">
                  <c:v>0.99160999999999999</c:v>
                </c:pt>
                <c:pt idx="27">
                  <c:v>0.99119999999999997</c:v>
                </c:pt>
                <c:pt idx="28">
                  <c:v>0.99075000000000002</c:v>
                </c:pt>
                <c:pt idx="29">
                  <c:v>0.99029</c:v>
                </c:pt>
                <c:pt idx="30">
                  <c:v>0.98980000000000001</c:v>
                </c:pt>
                <c:pt idx="31">
                  <c:v>0.98929</c:v>
                </c:pt>
                <c:pt idx="32">
                  <c:v>0.98878999999999995</c:v>
                </c:pt>
                <c:pt idx="33">
                  <c:v>0.98819000000000001</c:v>
                </c:pt>
                <c:pt idx="34">
                  <c:v>0.98751</c:v>
                </c:pt>
                <c:pt idx="35">
                  <c:v>0.98680000000000001</c:v>
                </c:pt>
                <c:pt idx="36">
                  <c:v>0.98604999999999998</c:v>
                </c:pt>
                <c:pt idx="37">
                  <c:v>0.98524</c:v>
                </c:pt>
                <c:pt idx="38">
                  <c:v>0.98433000000000004</c:v>
                </c:pt>
                <c:pt idx="39">
                  <c:v>0.98326000000000002</c:v>
                </c:pt>
                <c:pt idx="40">
                  <c:v>0.98209999999999997</c:v>
                </c:pt>
                <c:pt idx="41">
                  <c:v>0.98082000000000003</c:v>
                </c:pt>
                <c:pt idx="42">
                  <c:v>0.97935000000000005</c:v>
                </c:pt>
                <c:pt idx="43">
                  <c:v>0.97770999999999997</c:v>
                </c:pt>
                <c:pt idx="44">
                  <c:v>0.97591000000000006</c:v>
                </c:pt>
                <c:pt idx="45">
                  <c:v>0.97389999999999999</c:v>
                </c:pt>
                <c:pt idx="46">
                  <c:v>0.97167999999999999</c:v>
                </c:pt>
                <c:pt idx="47">
                  <c:v>0.96926999999999996</c:v>
                </c:pt>
                <c:pt idx="48">
                  <c:v>0.96665999999999996</c:v>
                </c:pt>
                <c:pt idx="49">
                  <c:v>0.96387</c:v>
                </c:pt>
                <c:pt idx="50">
                  <c:v>0.96245000000000003</c:v>
                </c:pt>
                <c:pt idx="51">
                  <c:v>0.95909999999999995</c:v>
                </c:pt>
                <c:pt idx="52">
                  <c:v>0.95559000000000005</c:v>
                </c:pt>
                <c:pt idx="53">
                  <c:v>0.95177</c:v>
                </c:pt>
                <c:pt idx="54">
                  <c:v>0.94771000000000005</c:v>
                </c:pt>
                <c:pt idx="55">
                  <c:v>0.94338</c:v>
                </c:pt>
                <c:pt idx="56">
                  <c:v>0.93886000000000003</c:v>
                </c:pt>
                <c:pt idx="57">
                  <c:v>0.93394999999999995</c:v>
                </c:pt>
                <c:pt idx="58">
                  <c:v>0.92869000000000002</c:v>
                </c:pt>
                <c:pt idx="59">
                  <c:v>0.92325999999999997</c:v>
                </c:pt>
                <c:pt idx="60">
                  <c:v>0.91749999999999998</c:v>
                </c:pt>
                <c:pt idx="61">
                  <c:v>0.91144999999999998</c:v>
                </c:pt>
                <c:pt idx="62">
                  <c:v>0.90481999999999996</c:v>
                </c:pt>
                <c:pt idx="63">
                  <c:v>0.89778999999999998</c:v>
                </c:pt>
                <c:pt idx="64">
                  <c:v>0.89058999999999999</c:v>
                </c:pt>
                <c:pt idx="65">
                  <c:v>0.88231000000000004</c:v>
                </c:pt>
                <c:pt idx="66">
                  <c:v>0.87370999999999999</c:v>
                </c:pt>
                <c:pt idx="67">
                  <c:v>0.86451</c:v>
                </c:pt>
                <c:pt idx="68">
                  <c:v>0.85463</c:v>
                </c:pt>
                <c:pt idx="69">
                  <c:v>0.84384999999999999</c:v>
                </c:pt>
                <c:pt idx="70">
                  <c:v>0.83213000000000004</c:v>
                </c:pt>
                <c:pt idx="71">
                  <c:v>0.81950000000000001</c:v>
                </c:pt>
                <c:pt idx="72">
                  <c:v>0.80615999999999999</c:v>
                </c:pt>
                <c:pt idx="73">
                  <c:v>0.79198999999999997</c:v>
                </c:pt>
                <c:pt idx="74">
                  <c:v>0.77568000000000004</c:v>
                </c:pt>
                <c:pt idx="75">
                  <c:v>0.75753999999999999</c:v>
                </c:pt>
                <c:pt idx="76">
                  <c:v>0.73775000000000002</c:v>
                </c:pt>
                <c:pt idx="77">
                  <c:v>0.71653</c:v>
                </c:pt>
                <c:pt idx="78">
                  <c:v>0.69384000000000001</c:v>
                </c:pt>
                <c:pt idx="79">
                  <c:v>0.66861999999999999</c:v>
                </c:pt>
                <c:pt idx="80">
                  <c:v>0.64168999999999998</c:v>
                </c:pt>
                <c:pt idx="81">
                  <c:v>0.61192000000000002</c:v>
                </c:pt>
                <c:pt idx="82">
                  <c:v>0.57974000000000003</c:v>
                </c:pt>
                <c:pt idx="83">
                  <c:v>0.54469000000000001</c:v>
                </c:pt>
                <c:pt idx="84">
                  <c:v>0.50504000000000004</c:v>
                </c:pt>
                <c:pt idx="85">
                  <c:v>0.46045000000000003</c:v>
                </c:pt>
                <c:pt idx="86">
                  <c:v>0.41072999999999998</c:v>
                </c:pt>
                <c:pt idx="87">
                  <c:v>0.35863</c:v>
                </c:pt>
                <c:pt idx="88">
                  <c:v>0.30567</c:v>
                </c:pt>
                <c:pt idx="89">
                  <c:v>0.25378000000000001</c:v>
                </c:pt>
                <c:pt idx="90">
                  <c:v>0.20462</c:v>
                </c:pt>
                <c:pt idx="91">
                  <c:v>0.15922</c:v>
                </c:pt>
                <c:pt idx="92">
                  <c:v>0.11946</c:v>
                </c:pt>
                <c:pt idx="93">
                  <c:v>8.6050000000000001E-2</c:v>
                </c:pt>
                <c:pt idx="94">
                  <c:v>5.9229999999999998E-2</c:v>
                </c:pt>
                <c:pt idx="95">
                  <c:v>3.8760000000000003E-2</c:v>
                </c:pt>
                <c:pt idx="96">
                  <c:v>2.3970000000000002E-2</c:v>
                </c:pt>
                <c:pt idx="97">
                  <c:v>1.392E-2</c:v>
                </c:pt>
                <c:pt idx="98">
                  <c:v>7.5399999999999998E-3</c:v>
                </c:pt>
                <c:pt idx="99">
                  <c:v>3.7799999999999999E-3</c:v>
                </c:pt>
                <c:pt idx="100">
                  <c:v>1.74E-3</c:v>
                </c:pt>
              </c:numCache>
            </c:numRef>
          </c:val>
          <c:smooth val="0"/>
        </c:ser>
        <c:ser>
          <c:idx val="1"/>
          <c:order val="1"/>
          <c:tx>
            <c:v>Mortalidade F(t)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HM_PT!$A$66:$A$166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HM_PT!$F$66:$F$166</c:f>
              <c:numCache>
                <c:formatCode>General</c:formatCode>
                <c:ptCount val="101"/>
                <c:pt idx="0">
                  <c:v>1.9400000000000528E-3</c:v>
                </c:pt>
                <c:pt idx="1">
                  <c:v>3.2299999999999551E-3</c:v>
                </c:pt>
                <c:pt idx="2">
                  <c:v>3.4499999999999531E-3</c:v>
                </c:pt>
                <c:pt idx="3">
                  <c:v>3.6199999999999566E-3</c:v>
                </c:pt>
                <c:pt idx="4">
                  <c:v>3.7399999999999656E-3</c:v>
                </c:pt>
                <c:pt idx="5">
                  <c:v>3.8399999999999546E-3</c:v>
                </c:pt>
                <c:pt idx="6">
                  <c:v>3.9200000000000346E-3</c:v>
                </c:pt>
                <c:pt idx="7">
                  <c:v>4.0000000000000036E-3</c:v>
                </c:pt>
                <c:pt idx="8">
                  <c:v>4.109999999999947E-3</c:v>
                </c:pt>
                <c:pt idx="9">
                  <c:v>4.1999999999999815E-3</c:v>
                </c:pt>
                <c:pt idx="10">
                  <c:v>4.2999999999999705E-3</c:v>
                </c:pt>
                <c:pt idx="11">
                  <c:v>4.3999999999999595E-3</c:v>
                </c:pt>
                <c:pt idx="12">
                  <c:v>4.4800000000000395E-3</c:v>
                </c:pt>
                <c:pt idx="13">
                  <c:v>4.550000000000054E-3</c:v>
                </c:pt>
                <c:pt idx="14">
                  <c:v>4.669999999999952E-3</c:v>
                </c:pt>
                <c:pt idx="15">
                  <c:v>4.830000000000001E-3</c:v>
                </c:pt>
                <c:pt idx="16">
                  <c:v>5.0299999999999789E-3</c:v>
                </c:pt>
                <c:pt idx="17">
                  <c:v>5.2200000000000024E-3</c:v>
                </c:pt>
                <c:pt idx="18">
                  <c:v>5.4499999999999549E-3</c:v>
                </c:pt>
                <c:pt idx="19">
                  <c:v>5.7300000000000129E-3</c:v>
                </c:pt>
                <c:pt idx="20">
                  <c:v>6.0299999999999798E-3</c:v>
                </c:pt>
                <c:pt idx="21">
                  <c:v>6.3900000000000068E-3</c:v>
                </c:pt>
                <c:pt idx="22">
                  <c:v>6.7899999999999627E-3</c:v>
                </c:pt>
                <c:pt idx="23">
                  <c:v>7.1900000000000297E-3</c:v>
                </c:pt>
                <c:pt idx="24">
                  <c:v>7.5600000000000112E-3</c:v>
                </c:pt>
                <c:pt idx="25">
                  <c:v>7.9900000000000526E-3</c:v>
                </c:pt>
                <c:pt idx="26">
                  <c:v>8.3900000000000086E-3</c:v>
                </c:pt>
                <c:pt idx="27">
                  <c:v>8.80000000000003E-3</c:v>
                </c:pt>
                <c:pt idx="28">
                  <c:v>9.2499999999999805E-3</c:v>
                </c:pt>
                <c:pt idx="29">
                  <c:v>9.7099999999999964E-3</c:v>
                </c:pt>
                <c:pt idx="30">
                  <c:v>1.0199999999999987E-2</c:v>
                </c:pt>
                <c:pt idx="31">
                  <c:v>1.0709999999999997E-2</c:v>
                </c:pt>
                <c:pt idx="32">
                  <c:v>1.1210000000000053E-2</c:v>
                </c:pt>
                <c:pt idx="33">
                  <c:v>1.1809999999999987E-2</c:v>
                </c:pt>
                <c:pt idx="34">
                  <c:v>1.2490000000000001E-2</c:v>
                </c:pt>
                <c:pt idx="35">
                  <c:v>1.319999999999999E-2</c:v>
                </c:pt>
                <c:pt idx="36">
                  <c:v>1.3950000000000018E-2</c:v>
                </c:pt>
                <c:pt idx="37">
                  <c:v>1.4759999999999995E-2</c:v>
                </c:pt>
                <c:pt idx="38">
                  <c:v>1.5669999999999962E-2</c:v>
                </c:pt>
                <c:pt idx="39">
                  <c:v>1.6739999999999977E-2</c:v>
                </c:pt>
                <c:pt idx="40">
                  <c:v>1.7900000000000027E-2</c:v>
                </c:pt>
                <c:pt idx="41">
                  <c:v>1.9179999999999975E-2</c:v>
                </c:pt>
                <c:pt idx="42">
                  <c:v>2.0649999999999946E-2</c:v>
                </c:pt>
                <c:pt idx="43">
                  <c:v>2.2290000000000032E-2</c:v>
                </c:pt>
                <c:pt idx="44">
                  <c:v>2.4089999999999945E-2</c:v>
                </c:pt>
                <c:pt idx="45">
                  <c:v>2.6100000000000012E-2</c:v>
                </c:pt>
                <c:pt idx="46">
                  <c:v>2.8320000000000012E-2</c:v>
                </c:pt>
                <c:pt idx="47">
                  <c:v>3.0730000000000035E-2</c:v>
                </c:pt>
                <c:pt idx="48">
                  <c:v>3.3340000000000036E-2</c:v>
                </c:pt>
                <c:pt idx="49">
                  <c:v>3.6129999999999995E-2</c:v>
                </c:pt>
                <c:pt idx="50">
                  <c:v>3.7549999999999972E-2</c:v>
                </c:pt>
                <c:pt idx="51">
                  <c:v>4.0900000000000047E-2</c:v>
                </c:pt>
                <c:pt idx="52">
                  <c:v>4.440999999999995E-2</c:v>
                </c:pt>
                <c:pt idx="53">
                  <c:v>4.8229999999999995E-2</c:v>
                </c:pt>
                <c:pt idx="54">
                  <c:v>5.2289999999999948E-2</c:v>
                </c:pt>
                <c:pt idx="55">
                  <c:v>5.6620000000000004E-2</c:v>
                </c:pt>
                <c:pt idx="56">
                  <c:v>6.1139999999999972E-2</c:v>
                </c:pt>
                <c:pt idx="57">
                  <c:v>6.6050000000000053E-2</c:v>
                </c:pt>
                <c:pt idx="58">
                  <c:v>7.1309999999999985E-2</c:v>
                </c:pt>
                <c:pt idx="59">
                  <c:v>7.674000000000003E-2</c:v>
                </c:pt>
                <c:pt idx="60">
                  <c:v>8.2500000000000018E-2</c:v>
                </c:pt>
                <c:pt idx="61">
                  <c:v>8.8550000000000018E-2</c:v>
                </c:pt>
                <c:pt idx="62">
                  <c:v>9.5180000000000042E-2</c:v>
                </c:pt>
                <c:pt idx="63">
                  <c:v>0.10221000000000002</c:v>
                </c:pt>
                <c:pt idx="64">
                  <c:v>0.10941000000000001</c:v>
                </c:pt>
                <c:pt idx="65">
                  <c:v>0.11768999999999996</c:v>
                </c:pt>
                <c:pt idx="66">
                  <c:v>0.12629000000000001</c:v>
                </c:pt>
                <c:pt idx="67">
                  <c:v>0.13549</c:v>
                </c:pt>
                <c:pt idx="68">
                  <c:v>0.14537</c:v>
                </c:pt>
                <c:pt idx="69">
                  <c:v>0.15615000000000001</c:v>
                </c:pt>
                <c:pt idx="70">
                  <c:v>0.16786999999999996</c:v>
                </c:pt>
                <c:pt idx="71">
                  <c:v>0.18049999999999999</c:v>
                </c:pt>
                <c:pt idx="72">
                  <c:v>0.19384000000000001</c:v>
                </c:pt>
                <c:pt idx="73">
                  <c:v>0.20801000000000003</c:v>
                </c:pt>
                <c:pt idx="74">
                  <c:v>0.22431999999999996</c:v>
                </c:pt>
                <c:pt idx="75">
                  <c:v>0.24246000000000001</c:v>
                </c:pt>
                <c:pt idx="76">
                  <c:v>0.26224999999999998</c:v>
                </c:pt>
                <c:pt idx="77">
                  <c:v>0.28347</c:v>
                </c:pt>
                <c:pt idx="78">
                  <c:v>0.30615999999999999</c:v>
                </c:pt>
                <c:pt idx="79">
                  <c:v>0.33138000000000001</c:v>
                </c:pt>
                <c:pt idx="80">
                  <c:v>0.35831000000000002</c:v>
                </c:pt>
                <c:pt idx="81">
                  <c:v>0.38807999999999998</c:v>
                </c:pt>
                <c:pt idx="82">
                  <c:v>0.42025999999999997</c:v>
                </c:pt>
                <c:pt idx="83">
                  <c:v>0.45530999999999999</c:v>
                </c:pt>
                <c:pt idx="84">
                  <c:v>0.49495999999999996</c:v>
                </c:pt>
                <c:pt idx="85">
                  <c:v>0.53954999999999997</c:v>
                </c:pt>
                <c:pt idx="86">
                  <c:v>0.58926999999999996</c:v>
                </c:pt>
                <c:pt idx="87">
                  <c:v>0.64137</c:v>
                </c:pt>
                <c:pt idx="88">
                  <c:v>0.69433</c:v>
                </c:pt>
                <c:pt idx="89">
                  <c:v>0.74621999999999999</c:v>
                </c:pt>
                <c:pt idx="90">
                  <c:v>0.79537999999999998</c:v>
                </c:pt>
                <c:pt idx="91">
                  <c:v>0.84077999999999997</c:v>
                </c:pt>
                <c:pt idx="92">
                  <c:v>0.88053999999999999</c:v>
                </c:pt>
                <c:pt idx="93">
                  <c:v>0.91395000000000004</c:v>
                </c:pt>
                <c:pt idx="94">
                  <c:v>0.94077</c:v>
                </c:pt>
                <c:pt idx="95">
                  <c:v>0.96123999999999998</c:v>
                </c:pt>
                <c:pt idx="96">
                  <c:v>0.97602999999999995</c:v>
                </c:pt>
                <c:pt idx="97">
                  <c:v>0.98607999999999996</c:v>
                </c:pt>
                <c:pt idx="98">
                  <c:v>0.99246000000000001</c:v>
                </c:pt>
                <c:pt idx="99">
                  <c:v>0.99621999999999999</c:v>
                </c:pt>
                <c:pt idx="100">
                  <c:v>0.99826000000000004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695088"/>
        <c:axId val="343695648"/>
      </c:lineChart>
      <c:catAx>
        <c:axId val="34369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Idade</a:t>
                </a:r>
              </a:p>
            </c:rich>
          </c:tx>
          <c:layout>
            <c:manualLayout>
              <c:xMode val="edge"/>
              <c:yMode val="edge"/>
              <c:x val="0.45454588384184275"/>
              <c:y val="0.903655950957665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369564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34369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3695088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01564012598991"/>
          <c:y val="0.36544909781376228"/>
          <c:w val="0.23404277423345907"/>
          <c:h val="0.136212845548766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4274377159636"/>
          <c:y val="8.7837837837837829E-2"/>
          <c:w val="0.80268349400498062"/>
          <c:h val="0.68918918918918914"/>
        </c:manualLayout>
      </c:layout>
      <c:lineChart>
        <c:grouping val="standard"/>
        <c:varyColors val="0"/>
        <c:ser>
          <c:idx val="0"/>
          <c:order val="0"/>
          <c:tx>
            <c:v>Taxa instantânea de mortalidade h(t)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HM_PT!$A$66:$A$166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HM_PT!$G$66:$G$166</c:f>
              <c:numCache>
                <c:formatCode>General</c:formatCode>
                <c:ptCount val="101"/>
                <c:pt idx="0">
                  <c:v>3.0999999999999999E-3</c:v>
                </c:pt>
                <c:pt idx="1">
                  <c:v>2.5048594272889408E-4</c:v>
                </c:pt>
                <c:pt idx="2">
                  <c:v>2.0064809334149303E-4</c:v>
                </c:pt>
                <c:pt idx="3">
                  <c:v>1.3045005268175205E-4</c:v>
                </c:pt>
                <c:pt idx="4">
                  <c:v>1.0036331520102771E-4</c:v>
                </c:pt>
                <c:pt idx="5">
                  <c:v>1.1041294441210126E-4</c:v>
                </c:pt>
                <c:pt idx="6">
                  <c:v>7.0269836170896237E-5</c:v>
                </c:pt>
                <c:pt idx="7">
                  <c:v>1.0039354268733435E-4</c:v>
                </c:pt>
                <c:pt idx="8">
                  <c:v>1.104417670682731E-4</c:v>
                </c:pt>
                <c:pt idx="9">
                  <c:v>9.0371426563174654E-5</c:v>
                </c:pt>
                <c:pt idx="10">
                  <c:v>1.1046394858405302E-4</c:v>
                </c:pt>
                <c:pt idx="11">
                  <c:v>9.0388671286532088E-5</c:v>
                </c:pt>
                <c:pt idx="12">
                  <c:v>7.0309361189232624E-5</c:v>
                </c:pt>
                <c:pt idx="13">
                  <c:v>9.0405014464802321E-5</c:v>
                </c:pt>
                <c:pt idx="14">
                  <c:v>1.4063991159776987E-4</c:v>
                </c:pt>
                <c:pt idx="15">
                  <c:v>1.9089146313283032E-4</c:v>
                </c:pt>
                <c:pt idx="16">
                  <c:v>2.1101922284634785E-4</c:v>
                </c:pt>
                <c:pt idx="17">
                  <c:v>1.7085942289717278E-4</c:v>
                </c:pt>
                <c:pt idx="18">
                  <c:v>2.8146926958724544E-4</c:v>
                </c:pt>
                <c:pt idx="19">
                  <c:v>2.7147956362173845E-4</c:v>
                </c:pt>
                <c:pt idx="20">
                  <c:v>3.3190179729852051E-4</c:v>
                </c:pt>
                <c:pt idx="21">
                  <c:v>3.8230530096481784E-4</c:v>
                </c:pt>
                <c:pt idx="22">
                  <c:v>4.3276537071889373E-4</c:v>
                </c:pt>
                <c:pt idx="23">
                  <c:v>3.5239274675043545E-4</c:v>
                </c:pt>
                <c:pt idx="24">
                  <c:v>4.1296924889958802E-4</c:v>
                </c:pt>
                <c:pt idx="25">
                  <c:v>4.4335173914795858E-4</c:v>
                </c:pt>
                <c:pt idx="26">
                  <c:v>3.8306065463049766E-4</c:v>
                </c:pt>
                <c:pt idx="27">
                  <c:v>4.3363822470527725E-4</c:v>
                </c:pt>
                <c:pt idx="28">
                  <c:v>4.7417271993543183E-4</c:v>
                </c:pt>
                <c:pt idx="29">
                  <c:v>4.5420136260408781E-4</c:v>
                </c:pt>
                <c:pt idx="30">
                  <c:v>5.3519676054489089E-4</c:v>
                </c:pt>
                <c:pt idx="31">
                  <c:v>4.9504950495049506E-4</c:v>
                </c:pt>
                <c:pt idx="32">
                  <c:v>5.2562949185779701E-4</c:v>
                </c:pt>
                <c:pt idx="33">
                  <c:v>6.7759584947258767E-4</c:v>
                </c:pt>
                <c:pt idx="34">
                  <c:v>6.9824628866918309E-4</c:v>
                </c:pt>
                <c:pt idx="35">
                  <c:v>7.3923302042510958E-4</c:v>
                </c:pt>
                <c:pt idx="36">
                  <c:v>7.9043372517227401E-4</c:v>
                </c:pt>
                <c:pt idx="37">
                  <c:v>8.4174230515693936E-4</c:v>
                </c:pt>
                <c:pt idx="38">
                  <c:v>9.8453168771060859E-4</c:v>
                </c:pt>
                <c:pt idx="39">
                  <c:v>1.1886257657492915E-3</c:v>
                </c:pt>
                <c:pt idx="40">
                  <c:v>1.1797489982303766E-3</c:v>
                </c:pt>
                <c:pt idx="41">
                  <c:v>1.4153344873230832E-3</c:v>
                </c:pt>
                <c:pt idx="42">
                  <c:v>1.5905059032238331E-3</c:v>
                </c:pt>
                <c:pt idx="43">
                  <c:v>1.7460560575892174E-3</c:v>
                </c:pt>
                <c:pt idx="44">
                  <c:v>1.933088543637684E-3</c:v>
                </c:pt>
                <c:pt idx="45">
                  <c:v>2.1825783115246283E-3</c:v>
                </c:pt>
                <c:pt idx="46">
                  <c:v>2.3821747612691241E-3</c:v>
                </c:pt>
                <c:pt idx="47">
                  <c:v>2.5728634941544542E-3</c:v>
                </c:pt>
                <c:pt idx="48">
                  <c:v>2.8062356206217049E-3</c:v>
                </c:pt>
                <c:pt idx="49">
                  <c:v>2.9482961951461735E-3</c:v>
                </c:pt>
                <c:pt idx="50">
                  <c:v>3.465197588886468E-3</c:v>
                </c:pt>
                <c:pt idx="51">
                  <c:v>3.6469426983219908E-3</c:v>
                </c:pt>
                <c:pt idx="52">
                  <c:v>3.9829006360129291E-3</c:v>
                </c:pt>
                <c:pt idx="53">
                  <c:v>4.259148798124719E-3</c:v>
                </c:pt>
                <c:pt idx="54">
                  <c:v>4.549418451936918E-3</c:v>
                </c:pt>
                <c:pt idx="55">
                  <c:v>4.7693914805161915E-3</c:v>
                </c:pt>
                <c:pt idx="56">
                  <c:v>5.2046895206597551E-3</c:v>
                </c:pt>
                <c:pt idx="57">
                  <c:v>5.6131904650320603E-3</c:v>
                </c:pt>
                <c:pt idx="58">
                  <c:v>5.8033085282938055E-3</c:v>
                </c:pt>
                <c:pt idx="59">
                  <c:v>6.202284939000097E-3</c:v>
                </c:pt>
                <c:pt idx="60">
                  <c:v>6.5636981998570283E-3</c:v>
                </c:pt>
                <c:pt idx="61">
                  <c:v>7.226158038147139E-3</c:v>
                </c:pt>
                <c:pt idx="62">
                  <c:v>7.7020132755499481E-3</c:v>
                </c:pt>
                <c:pt idx="63">
                  <c:v>7.9573837890409144E-3</c:v>
                </c:pt>
                <c:pt idx="64">
                  <c:v>9.2226467213936437E-3</c:v>
                </c:pt>
                <c:pt idx="65">
                  <c:v>9.656519835165453E-3</c:v>
                </c:pt>
                <c:pt idx="66">
                  <c:v>1.0427174122473961E-2</c:v>
                </c:pt>
                <c:pt idx="67">
                  <c:v>1.129665449634318E-2</c:v>
                </c:pt>
                <c:pt idx="68">
                  <c:v>1.2481058634370915E-2</c:v>
                </c:pt>
                <c:pt idx="69">
                  <c:v>1.3713536852205048E-2</c:v>
                </c:pt>
                <c:pt idx="70">
                  <c:v>1.4967115008591575E-2</c:v>
                </c:pt>
                <c:pt idx="71">
                  <c:v>1.6031148979125859E-2</c:v>
                </c:pt>
                <c:pt idx="72">
                  <c:v>1.7291031116534471E-2</c:v>
                </c:pt>
                <c:pt idx="73">
                  <c:v>2.0231715788429097E-2</c:v>
                </c:pt>
                <c:pt idx="74">
                  <c:v>2.2916956022171996E-2</c:v>
                </c:pt>
                <c:pt idx="75">
                  <c:v>2.5513098184818481E-2</c:v>
                </c:pt>
                <c:pt idx="76">
                  <c:v>2.8011722153285634E-2</c:v>
                </c:pt>
                <c:pt idx="77">
                  <c:v>3.0755676042019654E-2</c:v>
                </c:pt>
                <c:pt idx="78">
                  <c:v>3.5197409738601318E-2</c:v>
                </c:pt>
                <c:pt idx="79">
                  <c:v>3.8812982820246741E-2</c:v>
                </c:pt>
                <c:pt idx="80">
                  <c:v>4.4524543088749965E-2</c:v>
                </c:pt>
                <c:pt idx="81">
                  <c:v>5.0148825756985461E-2</c:v>
                </c:pt>
                <c:pt idx="82">
                  <c:v>5.7278729245653026E-2</c:v>
                </c:pt>
                <c:pt idx="83">
                  <c:v>6.8392727774519615E-2</c:v>
                </c:pt>
                <c:pt idx="84">
                  <c:v>8.186307808111036E-2</c:v>
                </c:pt>
                <c:pt idx="85">
                  <c:v>9.8427847299223825E-2</c:v>
                </c:pt>
                <c:pt idx="86">
                  <c:v>0.11317189705722662</c:v>
                </c:pt>
                <c:pt idx="87">
                  <c:v>0.12894115355586394</c:v>
                </c:pt>
                <c:pt idx="88">
                  <c:v>0.14468951286841591</c:v>
                </c:pt>
                <c:pt idx="89">
                  <c:v>0.16082703569208623</c:v>
                </c:pt>
                <c:pt idx="90">
                  <c:v>0.17893451020568996</c:v>
                </c:pt>
                <c:pt idx="91">
                  <c:v>0.19431140650962761</c:v>
                </c:pt>
                <c:pt idx="92">
                  <c:v>0.20983544780806432</c:v>
                </c:pt>
                <c:pt idx="93">
                  <c:v>0.22451029633350075</c:v>
                </c:pt>
                <c:pt idx="94">
                  <c:v>0.2380011621150494</c:v>
                </c:pt>
                <c:pt idx="95">
                  <c:v>0.24970454161742361</c:v>
                </c:pt>
                <c:pt idx="96">
                  <c:v>0.25928792569659442</c:v>
                </c:pt>
                <c:pt idx="97">
                  <c:v>0.2661660408844389</c:v>
                </c:pt>
                <c:pt idx="98">
                  <c:v>0.27011494252873564</c:v>
                </c:pt>
                <c:pt idx="99">
                  <c:v>0.27055702917771884</c:v>
                </c:pt>
                <c:pt idx="100">
                  <c:v>0.26719576719576721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697888"/>
        <c:axId val="343698448"/>
      </c:lineChart>
      <c:catAx>
        <c:axId val="34369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Idade</a:t>
                </a:r>
              </a:p>
            </c:rich>
          </c:tx>
          <c:layout>
            <c:manualLayout>
              <c:xMode val="edge"/>
              <c:yMode val="edge"/>
              <c:x val="0.4444452759168388"/>
              <c:y val="0.912162162162160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369844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34369844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3697888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88548754319277"/>
          <c:y val="0.22972972972972969"/>
          <c:w val="0.5268209089531497"/>
          <c:h val="0.148648648648648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7466224649764"/>
          <c:y val="8.30566131394916E-2"/>
          <c:w val="0.80777257431575589"/>
          <c:h val="0.70764234394846592"/>
        </c:manualLayout>
      </c:layout>
      <c:lineChart>
        <c:grouping val="standard"/>
        <c:varyColors val="0"/>
        <c:ser>
          <c:idx val="0"/>
          <c:order val="0"/>
          <c:tx>
            <c:v>Fiabilidade R(t)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H_PT!$A$66:$A$166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H_PT!$E$66:$E$166</c:f>
              <c:numCache>
                <c:formatCode>General</c:formatCode>
                <c:ptCount val="101"/>
                <c:pt idx="0">
                  <c:v>0.99787000000000003</c:v>
                </c:pt>
                <c:pt idx="1">
                  <c:v>0.99641000000000002</c:v>
                </c:pt>
                <c:pt idx="2">
                  <c:v>0.99617</c:v>
                </c:pt>
                <c:pt idx="3">
                  <c:v>0.99600999999999995</c:v>
                </c:pt>
                <c:pt idx="4">
                  <c:v>0.99587999999999999</c:v>
                </c:pt>
                <c:pt idx="5">
                  <c:v>0.99577000000000004</c:v>
                </c:pt>
                <c:pt idx="6">
                  <c:v>0.99568000000000001</c:v>
                </c:pt>
                <c:pt idx="7">
                  <c:v>0.99560000000000004</c:v>
                </c:pt>
                <c:pt idx="8">
                  <c:v>0.99550000000000005</c:v>
                </c:pt>
                <c:pt idx="9">
                  <c:v>0.99539999999999995</c:v>
                </c:pt>
                <c:pt idx="10">
                  <c:v>0.99531000000000003</c:v>
                </c:pt>
                <c:pt idx="11">
                  <c:v>0.99521000000000004</c:v>
                </c:pt>
                <c:pt idx="12">
                  <c:v>0.99512999999999996</c:v>
                </c:pt>
                <c:pt idx="13">
                  <c:v>0.99504000000000004</c:v>
                </c:pt>
                <c:pt idx="14">
                  <c:v>0.99490000000000001</c:v>
                </c:pt>
                <c:pt idx="15">
                  <c:v>0.99468999999999996</c:v>
                </c:pt>
                <c:pt idx="16">
                  <c:v>0.99439999999999995</c:v>
                </c:pt>
                <c:pt idx="17">
                  <c:v>0.99416000000000004</c:v>
                </c:pt>
                <c:pt idx="18">
                  <c:v>0.99387000000000003</c:v>
                </c:pt>
                <c:pt idx="19">
                  <c:v>0.99346000000000001</c:v>
                </c:pt>
                <c:pt idx="20">
                  <c:v>0.99302999999999997</c:v>
                </c:pt>
                <c:pt idx="21">
                  <c:v>0.99251</c:v>
                </c:pt>
                <c:pt idx="22">
                  <c:v>0.99189000000000005</c:v>
                </c:pt>
                <c:pt idx="23">
                  <c:v>0.99129</c:v>
                </c:pt>
                <c:pt idx="24">
                  <c:v>0.99073</c:v>
                </c:pt>
                <c:pt idx="25">
                  <c:v>0.99012999999999995</c:v>
                </c:pt>
                <c:pt idx="26">
                  <c:v>0.98955000000000004</c:v>
                </c:pt>
                <c:pt idx="27">
                  <c:v>0.98895999999999995</c:v>
                </c:pt>
                <c:pt idx="28">
                  <c:v>0.98831999999999998</c:v>
                </c:pt>
                <c:pt idx="29">
                  <c:v>0.98767000000000005</c:v>
                </c:pt>
                <c:pt idx="30">
                  <c:v>0.98697000000000001</c:v>
                </c:pt>
                <c:pt idx="31">
                  <c:v>0.98624999999999996</c:v>
                </c:pt>
                <c:pt idx="32">
                  <c:v>0.98553000000000002</c:v>
                </c:pt>
                <c:pt idx="33">
                  <c:v>0.98465000000000003</c:v>
                </c:pt>
                <c:pt idx="34">
                  <c:v>0.98363</c:v>
                </c:pt>
                <c:pt idx="35">
                  <c:v>0.98262000000000005</c:v>
                </c:pt>
                <c:pt idx="36">
                  <c:v>0.98157000000000005</c:v>
                </c:pt>
                <c:pt idx="37">
                  <c:v>0.98046999999999995</c:v>
                </c:pt>
                <c:pt idx="38">
                  <c:v>0.97924</c:v>
                </c:pt>
                <c:pt idx="39">
                  <c:v>0.97775999999999996</c:v>
                </c:pt>
                <c:pt idx="40">
                  <c:v>0.97613000000000005</c:v>
                </c:pt>
                <c:pt idx="41">
                  <c:v>0.97433000000000003</c:v>
                </c:pt>
                <c:pt idx="42">
                  <c:v>0.97221999999999997</c:v>
                </c:pt>
                <c:pt idx="43">
                  <c:v>0.96991000000000005</c:v>
                </c:pt>
                <c:pt idx="44">
                  <c:v>0.96738999999999997</c:v>
                </c:pt>
                <c:pt idx="45">
                  <c:v>0.96455999999999997</c:v>
                </c:pt>
                <c:pt idx="46">
                  <c:v>0.96138000000000001</c:v>
                </c:pt>
                <c:pt idx="47">
                  <c:v>0.95799999999999996</c:v>
                </c:pt>
                <c:pt idx="48">
                  <c:v>0.95437000000000005</c:v>
                </c:pt>
                <c:pt idx="49">
                  <c:v>0.95042000000000004</c:v>
                </c:pt>
                <c:pt idx="50">
                  <c:v>0.94838</c:v>
                </c:pt>
                <c:pt idx="51">
                  <c:v>0.94374000000000002</c:v>
                </c:pt>
                <c:pt idx="52">
                  <c:v>0.93867999999999996</c:v>
                </c:pt>
                <c:pt idx="53">
                  <c:v>0.93286999999999998</c:v>
                </c:pt>
                <c:pt idx="54">
                  <c:v>0.92715000000000003</c:v>
                </c:pt>
                <c:pt idx="55">
                  <c:v>0.92081999999999997</c:v>
                </c:pt>
                <c:pt idx="56">
                  <c:v>0.91432999999999998</c:v>
                </c:pt>
                <c:pt idx="57">
                  <c:v>0.90717000000000003</c:v>
                </c:pt>
                <c:pt idx="58">
                  <c:v>0.89946000000000004</c:v>
                </c:pt>
                <c:pt idx="59">
                  <c:v>0.89175000000000004</c:v>
                </c:pt>
                <c:pt idx="60">
                  <c:v>0.88336999999999999</c:v>
                </c:pt>
                <c:pt idx="61">
                  <c:v>0.87468000000000001</c:v>
                </c:pt>
                <c:pt idx="62">
                  <c:v>0.86550000000000005</c:v>
                </c:pt>
                <c:pt idx="63">
                  <c:v>0.85565000000000002</c:v>
                </c:pt>
                <c:pt idx="64">
                  <c:v>0.84572999999999998</c:v>
                </c:pt>
                <c:pt idx="65">
                  <c:v>0.83438999999999997</c:v>
                </c:pt>
                <c:pt idx="66">
                  <c:v>0.82245999999999997</c:v>
                </c:pt>
                <c:pt idx="67">
                  <c:v>0.80983000000000005</c:v>
                </c:pt>
                <c:pt idx="68">
                  <c:v>0.79679999999999995</c:v>
                </c:pt>
                <c:pt idx="69">
                  <c:v>0.78241000000000005</c:v>
                </c:pt>
                <c:pt idx="70">
                  <c:v>0.76688999999999996</c:v>
                </c:pt>
                <c:pt idx="71">
                  <c:v>0.74968999999999997</c:v>
                </c:pt>
                <c:pt idx="72">
                  <c:v>0.73275999999999997</c:v>
                </c:pt>
                <c:pt idx="73">
                  <c:v>0.71496999999999999</c:v>
                </c:pt>
                <c:pt idx="74">
                  <c:v>0.69438999999999995</c:v>
                </c:pt>
                <c:pt idx="75">
                  <c:v>0.67210999999999999</c:v>
                </c:pt>
                <c:pt idx="76">
                  <c:v>0.64776999999999996</c:v>
                </c:pt>
                <c:pt idx="77">
                  <c:v>0.62295999999999996</c:v>
                </c:pt>
                <c:pt idx="78">
                  <c:v>0.59616999999999998</c:v>
                </c:pt>
                <c:pt idx="79">
                  <c:v>0.56711</c:v>
                </c:pt>
                <c:pt idx="80">
                  <c:v>0.53717999999999999</c:v>
                </c:pt>
                <c:pt idx="81">
                  <c:v>0.50460000000000005</c:v>
                </c:pt>
                <c:pt idx="82">
                  <c:v>0.46966999999999998</c:v>
                </c:pt>
                <c:pt idx="83">
                  <c:v>0.43151</c:v>
                </c:pt>
                <c:pt idx="84">
                  <c:v>0.38946999999999998</c:v>
                </c:pt>
                <c:pt idx="85">
                  <c:v>0.34411999999999998</c:v>
                </c:pt>
                <c:pt idx="86">
                  <c:v>0.29681000000000002</c:v>
                </c:pt>
                <c:pt idx="87">
                  <c:v>0.24975</c:v>
                </c:pt>
                <c:pt idx="88">
                  <c:v>0.20452000000000001</c:v>
                </c:pt>
                <c:pt idx="89">
                  <c:v>0.16261</c:v>
                </c:pt>
                <c:pt idx="90">
                  <c:v>0.12514</c:v>
                </c:pt>
                <c:pt idx="91">
                  <c:v>9.2600000000000002E-2</c:v>
                </c:pt>
                <c:pt idx="92">
                  <c:v>6.5839999999999996E-2</c:v>
                </c:pt>
                <c:pt idx="93">
                  <c:v>4.4790000000000003E-2</c:v>
                </c:pt>
                <c:pt idx="94">
                  <c:v>2.9010000000000001E-2</c:v>
                </c:pt>
                <c:pt idx="95">
                  <c:v>1.779E-2</c:v>
                </c:pt>
                <c:pt idx="96">
                  <c:v>1.0279999999999999E-2</c:v>
                </c:pt>
                <c:pt idx="97">
                  <c:v>5.5599999999999998E-3</c:v>
                </c:pt>
                <c:pt idx="98">
                  <c:v>2.7899999999999999E-3</c:v>
                </c:pt>
                <c:pt idx="99">
                  <c:v>1.2999999999999999E-3</c:v>
                </c:pt>
                <c:pt idx="100">
                  <c:v>5.5000000000000003E-4</c:v>
                </c:pt>
              </c:numCache>
            </c:numRef>
          </c:val>
          <c:smooth val="0"/>
        </c:ser>
        <c:ser>
          <c:idx val="1"/>
          <c:order val="1"/>
          <c:tx>
            <c:v>Mortalidade F(t)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H_PT!$A$66:$A$166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H_PT!$F$66:$F$166</c:f>
              <c:numCache>
                <c:formatCode>General</c:formatCode>
                <c:ptCount val="101"/>
                <c:pt idx="0">
                  <c:v>2.1299999999999653E-3</c:v>
                </c:pt>
                <c:pt idx="1">
                  <c:v>3.5899999999999821E-3</c:v>
                </c:pt>
                <c:pt idx="2">
                  <c:v>3.8300000000000001E-3</c:v>
                </c:pt>
                <c:pt idx="3">
                  <c:v>3.9900000000000491E-3</c:v>
                </c:pt>
                <c:pt idx="4">
                  <c:v>4.1200000000000125E-3</c:v>
                </c:pt>
                <c:pt idx="5">
                  <c:v>4.229999999999956E-3</c:v>
                </c:pt>
                <c:pt idx="6">
                  <c:v>4.3199999999999905E-3</c:v>
                </c:pt>
                <c:pt idx="7">
                  <c:v>4.3999999999999595E-3</c:v>
                </c:pt>
                <c:pt idx="8">
                  <c:v>4.4999999999999485E-3</c:v>
                </c:pt>
                <c:pt idx="9">
                  <c:v>4.6000000000000485E-3</c:v>
                </c:pt>
                <c:pt idx="10">
                  <c:v>4.689999999999972E-3</c:v>
                </c:pt>
                <c:pt idx="11">
                  <c:v>4.789999999999961E-3</c:v>
                </c:pt>
                <c:pt idx="12">
                  <c:v>4.870000000000041E-3</c:v>
                </c:pt>
                <c:pt idx="13">
                  <c:v>4.9599999999999644E-3</c:v>
                </c:pt>
                <c:pt idx="14">
                  <c:v>5.0999999999999934E-3</c:v>
                </c:pt>
                <c:pt idx="15">
                  <c:v>5.3100000000000369E-3</c:v>
                </c:pt>
                <c:pt idx="16">
                  <c:v>5.6000000000000494E-3</c:v>
                </c:pt>
                <c:pt idx="17">
                  <c:v>5.8399999999999563E-3</c:v>
                </c:pt>
                <c:pt idx="18">
                  <c:v>6.1299999999999688E-3</c:v>
                </c:pt>
                <c:pt idx="19">
                  <c:v>6.5399999999999903E-3</c:v>
                </c:pt>
                <c:pt idx="20">
                  <c:v>6.9700000000000317E-3</c:v>
                </c:pt>
                <c:pt idx="21">
                  <c:v>7.4899999999999967E-3</c:v>
                </c:pt>
                <c:pt idx="22">
                  <c:v>8.1099999999999506E-3</c:v>
                </c:pt>
                <c:pt idx="23">
                  <c:v>8.7099999999999955E-3</c:v>
                </c:pt>
                <c:pt idx="24">
                  <c:v>9.2700000000000005E-3</c:v>
                </c:pt>
                <c:pt idx="25">
                  <c:v>9.8700000000000454E-3</c:v>
                </c:pt>
                <c:pt idx="26">
                  <c:v>1.0449999999999959E-2</c:v>
                </c:pt>
                <c:pt idx="27">
                  <c:v>1.104000000000005E-2</c:v>
                </c:pt>
                <c:pt idx="28">
                  <c:v>1.1680000000000024E-2</c:v>
                </c:pt>
                <c:pt idx="29">
                  <c:v>1.2329999999999952E-2</c:v>
                </c:pt>
                <c:pt idx="30">
                  <c:v>1.3029999999999986E-2</c:v>
                </c:pt>
                <c:pt idx="31">
                  <c:v>1.375000000000004E-2</c:v>
                </c:pt>
                <c:pt idx="32">
                  <c:v>1.4469999999999983E-2</c:v>
                </c:pt>
                <c:pt idx="33">
                  <c:v>1.5349999999999975E-2</c:v>
                </c:pt>
                <c:pt idx="34">
                  <c:v>1.6369999999999996E-2</c:v>
                </c:pt>
                <c:pt idx="35">
                  <c:v>1.7379999999999951E-2</c:v>
                </c:pt>
                <c:pt idx="36">
                  <c:v>1.8429999999999946E-2</c:v>
                </c:pt>
                <c:pt idx="37">
                  <c:v>1.9530000000000047E-2</c:v>
                </c:pt>
                <c:pt idx="38">
                  <c:v>2.0760000000000001E-2</c:v>
                </c:pt>
                <c:pt idx="39">
                  <c:v>2.2240000000000038E-2</c:v>
                </c:pt>
                <c:pt idx="40">
                  <c:v>2.3869999999999947E-2</c:v>
                </c:pt>
                <c:pt idx="41">
                  <c:v>2.5669999999999971E-2</c:v>
                </c:pt>
                <c:pt idx="42">
                  <c:v>2.7780000000000027E-2</c:v>
                </c:pt>
                <c:pt idx="43">
                  <c:v>3.008999999999995E-2</c:v>
                </c:pt>
                <c:pt idx="44">
                  <c:v>3.2610000000000028E-2</c:v>
                </c:pt>
                <c:pt idx="45">
                  <c:v>3.5440000000000027E-2</c:v>
                </c:pt>
                <c:pt idx="46">
                  <c:v>3.8619999999999988E-2</c:v>
                </c:pt>
                <c:pt idx="47">
                  <c:v>4.2000000000000037E-2</c:v>
                </c:pt>
                <c:pt idx="48">
                  <c:v>4.5629999999999948E-2</c:v>
                </c:pt>
                <c:pt idx="49">
                  <c:v>4.9579999999999957E-2</c:v>
                </c:pt>
                <c:pt idx="50">
                  <c:v>5.1619999999999999E-2</c:v>
                </c:pt>
                <c:pt idx="51">
                  <c:v>5.6259999999999977E-2</c:v>
                </c:pt>
                <c:pt idx="52">
                  <c:v>6.1320000000000041E-2</c:v>
                </c:pt>
                <c:pt idx="53">
                  <c:v>6.7130000000000023E-2</c:v>
                </c:pt>
                <c:pt idx="54">
                  <c:v>7.284999999999997E-2</c:v>
                </c:pt>
                <c:pt idx="55">
                  <c:v>7.9180000000000028E-2</c:v>
                </c:pt>
                <c:pt idx="56">
                  <c:v>8.5670000000000024E-2</c:v>
                </c:pt>
                <c:pt idx="57">
                  <c:v>9.2829999999999968E-2</c:v>
                </c:pt>
                <c:pt idx="58">
                  <c:v>0.10053999999999996</c:v>
                </c:pt>
                <c:pt idx="59">
                  <c:v>0.10824999999999996</c:v>
                </c:pt>
                <c:pt idx="60">
                  <c:v>0.11663000000000001</c:v>
                </c:pt>
                <c:pt idx="61">
                  <c:v>0.12531999999999999</c:v>
                </c:pt>
                <c:pt idx="62">
                  <c:v>0.13449999999999995</c:v>
                </c:pt>
                <c:pt idx="63">
                  <c:v>0.14434999999999998</c:v>
                </c:pt>
                <c:pt idx="64">
                  <c:v>0.15427000000000002</c:v>
                </c:pt>
                <c:pt idx="65">
                  <c:v>0.16561000000000003</c:v>
                </c:pt>
                <c:pt idx="66">
                  <c:v>0.17754000000000003</c:v>
                </c:pt>
                <c:pt idx="67">
                  <c:v>0.19016999999999995</c:v>
                </c:pt>
                <c:pt idx="68">
                  <c:v>0.20320000000000005</c:v>
                </c:pt>
                <c:pt idx="69">
                  <c:v>0.21758999999999995</c:v>
                </c:pt>
                <c:pt idx="70">
                  <c:v>0.23311000000000004</c:v>
                </c:pt>
                <c:pt idx="71">
                  <c:v>0.25031000000000003</c:v>
                </c:pt>
                <c:pt idx="72">
                  <c:v>0.26724000000000003</c:v>
                </c:pt>
                <c:pt idx="73">
                  <c:v>0.28503000000000001</c:v>
                </c:pt>
                <c:pt idx="74">
                  <c:v>0.30561000000000005</c:v>
                </c:pt>
                <c:pt idx="75">
                  <c:v>0.32789000000000001</c:v>
                </c:pt>
                <c:pt idx="76">
                  <c:v>0.35223000000000004</c:v>
                </c:pt>
                <c:pt idx="77">
                  <c:v>0.37704000000000004</c:v>
                </c:pt>
                <c:pt idx="78">
                  <c:v>0.40383000000000002</c:v>
                </c:pt>
                <c:pt idx="79">
                  <c:v>0.43289</c:v>
                </c:pt>
                <c:pt idx="80">
                  <c:v>0.46282000000000001</c:v>
                </c:pt>
                <c:pt idx="81">
                  <c:v>0.49539999999999995</c:v>
                </c:pt>
                <c:pt idx="82">
                  <c:v>0.53032999999999997</c:v>
                </c:pt>
                <c:pt idx="83">
                  <c:v>0.56848999999999994</c:v>
                </c:pt>
                <c:pt idx="84">
                  <c:v>0.61053000000000002</c:v>
                </c:pt>
                <c:pt idx="85">
                  <c:v>0.65588000000000002</c:v>
                </c:pt>
                <c:pt idx="86">
                  <c:v>0.70318999999999998</c:v>
                </c:pt>
                <c:pt idx="87">
                  <c:v>0.75024999999999997</c:v>
                </c:pt>
                <c:pt idx="88">
                  <c:v>0.79547999999999996</c:v>
                </c:pt>
                <c:pt idx="89">
                  <c:v>0.83738999999999997</c:v>
                </c:pt>
                <c:pt idx="90">
                  <c:v>0.87485999999999997</c:v>
                </c:pt>
                <c:pt idx="91">
                  <c:v>0.90739999999999998</c:v>
                </c:pt>
                <c:pt idx="92">
                  <c:v>0.93415999999999999</c:v>
                </c:pt>
                <c:pt idx="93">
                  <c:v>0.95521</c:v>
                </c:pt>
                <c:pt idx="94">
                  <c:v>0.97099000000000002</c:v>
                </c:pt>
                <c:pt idx="95">
                  <c:v>0.98221000000000003</c:v>
                </c:pt>
                <c:pt idx="96">
                  <c:v>0.98972000000000004</c:v>
                </c:pt>
                <c:pt idx="97">
                  <c:v>0.99443999999999999</c:v>
                </c:pt>
                <c:pt idx="98">
                  <c:v>0.99721000000000004</c:v>
                </c:pt>
                <c:pt idx="99">
                  <c:v>0.99870000000000003</c:v>
                </c:pt>
                <c:pt idx="100">
                  <c:v>0.99944999999999995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340016"/>
        <c:axId val="347340576"/>
      </c:lineChart>
      <c:catAx>
        <c:axId val="34734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Idade</a:t>
                </a:r>
              </a:p>
            </c:rich>
          </c:tx>
          <c:layout>
            <c:manualLayout>
              <c:xMode val="edge"/>
              <c:yMode val="edge"/>
              <c:x val="0.45398863670404593"/>
              <c:y val="0.906978215483245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734057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34734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734001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77948415828759"/>
          <c:y val="0.36544909781376228"/>
          <c:w val="0.24744425694229555"/>
          <c:h val="0.136212845548766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4331983805668"/>
          <c:y val="8.7837837837837829E-2"/>
          <c:w val="0.79757085020242913"/>
          <c:h val="0.69256756756756654"/>
        </c:manualLayout>
      </c:layout>
      <c:lineChart>
        <c:grouping val="standard"/>
        <c:varyColors val="0"/>
        <c:ser>
          <c:idx val="0"/>
          <c:order val="0"/>
          <c:tx>
            <c:v>Taxa instantânea de mortalidade h(t)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H_PT!$A$66:$A$166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H_PT!$G$66:$G$166</c:f>
              <c:numCache>
                <c:formatCode>General</c:formatCode>
                <c:ptCount val="101"/>
                <c:pt idx="0">
                  <c:v>3.4399999999999999E-3</c:v>
                </c:pt>
                <c:pt idx="1">
                  <c:v>2.9061901850942505E-4</c:v>
                </c:pt>
                <c:pt idx="2">
                  <c:v>1.9068455756164631E-4</c:v>
                </c:pt>
                <c:pt idx="3">
                  <c:v>1.4053826154170472E-4</c:v>
                </c:pt>
                <c:pt idx="4">
                  <c:v>1.1044065822632302E-4</c:v>
                </c:pt>
                <c:pt idx="5">
                  <c:v>1.2049644535486203E-4</c:v>
                </c:pt>
                <c:pt idx="6">
                  <c:v>6.0254878134508972E-5</c:v>
                </c:pt>
                <c:pt idx="7">
                  <c:v>1.0043387433713643E-4</c:v>
                </c:pt>
                <c:pt idx="8">
                  <c:v>1.004419445560466E-4</c:v>
                </c:pt>
                <c:pt idx="9">
                  <c:v>8.0361627322953294E-5</c:v>
                </c:pt>
                <c:pt idx="10">
                  <c:v>1.1050833835643962E-4</c:v>
                </c:pt>
                <c:pt idx="11">
                  <c:v>8.0376967979825382E-5</c:v>
                </c:pt>
                <c:pt idx="12">
                  <c:v>8.0385044362496353E-5</c:v>
                </c:pt>
                <c:pt idx="13">
                  <c:v>1.1053832162632019E-4</c:v>
                </c:pt>
                <c:pt idx="14">
                  <c:v>1.7084740311947258E-4</c:v>
                </c:pt>
                <c:pt idx="15">
                  <c:v>2.51281535832747E-4</c:v>
                </c:pt>
                <c:pt idx="16">
                  <c:v>3.2170827091857764E-4</c:v>
                </c:pt>
                <c:pt idx="17">
                  <c:v>1.7095736122284795E-4</c:v>
                </c:pt>
                <c:pt idx="18">
                  <c:v>4.1240846543815884E-4</c:v>
                </c:pt>
                <c:pt idx="19">
                  <c:v>4.125288015535231E-4</c:v>
                </c:pt>
                <c:pt idx="20">
                  <c:v>4.5296237392547257E-4</c:v>
                </c:pt>
                <c:pt idx="21">
                  <c:v>5.9414116391246993E-4</c:v>
                </c:pt>
                <c:pt idx="22">
                  <c:v>6.6498070548407569E-4</c:v>
                </c:pt>
                <c:pt idx="23">
                  <c:v>5.3433344423272743E-4</c:v>
                </c:pt>
                <c:pt idx="24">
                  <c:v>5.9518405310252293E-4</c:v>
                </c:pt>
                <c:pt idx="25">
                  <c:v>6.2580117690995527E-4</c:v>
                </c:pt>
                <c:pt idx="26">
                  <c:v>5.453829295143062E-4</c:v>
                </c:pt>
                <c:pt idx="27">
                  <c:v>6.2654742054469204E-4</c:v>
                </c:pt>
                <c:pt idx="28">
                  <c:v>6.6736773984792108E-4</c:v>
                </c:pt>
                <c:pt idx="29">
                  <c:v>6.6779990286546865E-4</c:v>
                </c:pt>
                <c:pt idx="30">
                  <c:v>7.4923810584506974E-4</c:v>
                </c:pt>
                <c:pt idx="31">
                  <c:v>6.9910939542235323E-4</c:v>
                </c:pt>
                <c:pt idx="32">
                  <c:v>7.6045627376425851E-4</c:v>
                </c:pt>
                <c:pt idx="33">
                  <c:v>1.0349761042281818E-3</c:v>
                </c:pt>
                <c:pt idx="34">
                  <c:v>1.0257451886457117E-3</c:v>
                </c:pt>
                <c:pt idx="35">
                  <c:v>1.036975285422364E-3</c:v>
                </c:pt>
                <c:pt idx="36">
                  <c:v>1.0889255256355459E-3</c:v>
                </c:pt>
                <c:pt idx="37">
                  <c:v>1.1512169279827215E-3</c:v>
                </c:pt>
                <c:pt idx="38">
                  <c:v>1.3564922945118157E-3</c:v>
                </c:pt>
                <c:pt idx="39">
                  <c:v>1.6747681875740369E-3</c:v>
                </c:pt>
                <c:pt idx="40">
                  <c:v>1.6466208476517755E-3</c:v>
                </c:pt>
                <c:pt idx="41">
                  <c:v>2.0386628830176309E-3</c:v>
                </c:pt>
                <c:pt idx="42">
                  <c:v>2.2784888076934919E-3</c:v>
                </c:pt>
                <c:pt idx="43">
                  <c:v>2.4685770710333051E-3</c:v>
                </c:pt>
                <c:pt idx="44">
                  <c:v>2.7115917971770576E-3</c:v>
                </c:pt>
                <c:pt idx="45">
                  <c:v>3.1424761471588502E-3</c:v>
                </c:pt>
                <c:pt idx="46">
                  <c:v>3.4627187525918552E-3</c:v>
                </c:pt>
                <c:pt idx="47">
                  <c:v>3.5573862572551955E-3</c:v>
                </c:pt>
                <c:pt idx="48">
                  <c:v>4.0083507306889355E-3</c:v>
                </c:pt>
                <c:pt idx="49">
                  <c:v>4.2541152802372242E-3</c:v>
                </c:pt>
                <c:pt idx="50">
                  <c:v>4.8820521453673115E-3</c:v>
                </c:pt>
                <c:pt idx="51">
                  <c:v>5.3354140745270886E-3</c:v>
                </c:pt>
                <c:pt idx="52">
                  <c:v>6.1563566236463429E-3</c:v>
                </c:pt>
                <c:pt idx="53">
                  <c:v>6.0936634422806496E-3</c:v>
                </c:pt>
                <c:pt idx="54">
                  <c:v>6.7855113788630782E-3</c:v>
                </c:pt>
                <c:pt idx="55">
                  <c:v>7.010731812543817E-3</c:v>
                </c:pt>
                <c:pt idx="56">
                  <c:v>7.7648183141113356E-3</c:v>
                </c:pt>
                <c:pt idx="57">
                  <c:v>8.4433410256690693E-3</c:v>
                </c:pt>
                <c:pt idx="58">
                  <c:v>8.4879350066690926E-3</c:v>
                </c:pt>
                <c:pt idx="59">
                  <c:v>9.3167011317901848E-3</c:v>
                </c:pt>
                <c:pt idx="60">
                  <c:v>9.7448836557331095E-3</c:v>
                </c:pt>
                <c:pt idx="61">
                  <c:v>1.0392021463260015E-2</c:v>
                </c:pt>
                <c:pt idx="62">
                  <c:v>1.1272694013810765E-2</c:v>
                </c:pt>
                <c:pt idx="63">
                  <c:v>1.1461582900057769E-2</c:v>
                </c:pt>
                <c:pt idx="64">
                  <c:v>1.3253082451937124E-2</c:v>
                </c:pt>
                <c:pt idx="65">
                  <c:v>1.4106156811275467E-2</c:v>
                </c:pt>
                <c:pt idx="66">
                  <c:v>1.5136806529320821E-2</c:v>
                </c:pt>
                <c:pt idx="67">
                  <c:v>1.5842715755173504E-2</c:v>
                </c:pt>
                <c:pt idx="68">
                  <c:v>1.7756813158317179E-2</c:v>
                </c:pt>
                <c:pt idx="69">
                  <c:v>1.9490461847389558E-2</c:v>
                </c:pt>
                <c:pt idx="70">
                  <c:v>2.1983359108395852E-2</c:v>
                </c:pt>
                <c:pt idx="71">
                  <c:v>2.2076177809073009E-2</c:v>
                </c:pt>
                <c:pt idx="72">
                  <c:v>2.3729808320772587E-2</c:v>
                </c:pt>
                <c:pt idx="73">
                  <c:v>2.8085594191822699E-2</c:v>
                </c:pt>
                <c:pt idx="74">
                  <c:v>3.1176133264332769E-2</c:v>
                </c:pt>
                <c:pt idx="75">
                  <c:v>3.5037946975042845E-2</c:v>
                </c:pt>
                <c:pt idx="76">
                  <c:v>3.6913600452306912E-2</c:v>
                </c:pt>
                <c:pt idx="77">
                  <c:v>4.1357271871188851E-2</c:v>
                </c:pt>
                <c:pt idx="78">
                  <c:v>4.6648259920380124E-2</c:v>
                </c:pt>
                <c:pt idx="79">
                  <c:v>5.0187027190230972E-2</c:v>
                </c:pt>
                <c:pt idx="80">
                  <c:v>5.7466805381671988E-2</c:v>
                </c:pt>
                <c:pt idx="81">
                  <c:v>6.5024758926244458E-2</c:v>
                </c:pt>
                <c:pt idx="82">
                  <c:v>7.5624256837098697E-2</c:v>
                </c:pt>
                <c:pt idx="83">
                  <c:v>8.9509655715715286E-2</c:v>
                </c:pt>
                <c:pt idx="84">
                  <c:v>0.10509605802878265</c:v>
                </c:pt>
                <c:pt idx="85">
                  <c:v>0.12147277068837138</c:v>
                </c:pt>
                <c:pt idx="86">
                  <c:v>0.13675462048122747</c:v>
                </c:pt>
                <c:pt idx="87">
                  <c:v>0.15238704895387623</c:v>
                </c:pt>
                <c:pt idx="88">
                  <c:v>0.1678078078078078</c:v>
                </c:pt>
                <c:pt idx="89">
                  <c:v>0.18320946606688832</c:v>
                </c:pt>
                <c:pt idx="90">
                  <c:v>0.20011069429924358</c:v>
                </c:pt>
                <c:pt idx="91">
                  <c:v>0.21384049864152149</c:v>
                </c:pt>
                <c:pt idx="92">
                  <c:v>0.22742980561555076</c:v>
                </c:pt>
                <c:pt idx="93">
                  <c:v>0.23967193195625761</c:v>
                </c:pt>
                <c:pt idx="94">
                  <c:v>0.2502790801518196</c:v>
                </c:pt>
                <c:pt idx="95">
                  <c:v>0.25887624956911409</c:v>
                </c:pt>
                <c:pt idx="96">
                  <c:v>0.26531759415401912</c:v>
                </c:pt>
                <c:pt idx="97">
                  <c:v>0.26945525291828792</c:v>
                </c:pt>
                <c:pt idx="98">
                  <c:v>0.26978417266187049</c:v>
                </c:pt>
                <c:pt idx="99">
                  <c:v>0.26881720430107525</c:v>
                </c:pt>
                <c:pt idx="100">
                  <c:v>0.26153846153846155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342816"/>
        <c:axId val="347343376"/>
      </c:lineChart>
      <c:catAx>
        <c:axId val="34734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Idade</a:t>
                </a:r>
              </a:p>
            </c:rich>
          </c:tx>
          <c:layout>
            <c:manualLayout>
              <c:xMode val="edge"/>
              <c:yMode val="edge"/>
              <c:x val="0.44534412955465646"/>
              <c:y val="0.915540540540540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734337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34734337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734281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9919028340124"/>
          <c:y val="0.22972972972972969"/>
          <c:w val="0.55668016194331948"/>
          <c:h val="0.148648648648648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7466224649764"/>
          <c:y val="8.30566131394916E-2"/>
          <c:w val="0.80777257431575589"/>
          <c:h val="0.70764234394846592"/>
        </c:manualLayout>
      </c:layout>
      <c:lineChart>
        <c:grouping val="standard"/>
        <c:varyColors val="0"/>
        <c:ser>
          <c:idx val="0"/>
          <c:order val="0"/>
          <c:tx>
            <c:v>Fiabilidade R(t)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M_PT!$E$66:$E$166</c:f>
              <c:numCache>
                <c:formatCode>General</c:formatCode>
                <c:ptCount val="101"/>
                <c:pt idx="0">
                  <c:v>0.99826000000000004</c:v>
                </c:pt>
                <c:pt idx="1">
                  <c:v>0.99716000000000005</c:v>
                </c:pt>
                <c:pt idx="2">
                  <c:v>0.99695</c:v>
                </c:pt>
                <c:pt idx="3">
                  <c:v>0.99678</c:v>
                </c:pt>
                <c:pt idx="4">
                  <c:v>0.99666999999999994</c:v>
                </c:pt>
                <c:pt idx="5">
                  <c:v>0.99658999999999998</c:v>
                </c:pt>
                <c:pt idx="6">
                  <c:v>0.99650000000000005</c:v>
                </c:pt>
                <c:pt idx="7">
                  <c:v>0.99641999999999997</c:v>
                </c:pt>
                <c:pt idx="8">
                  <c:v>0.99633000000000005</c:v>
                </c:pt>
                <c:pt idx="9">
                  <c:v>0.99622999999999995</c:v>
                </c:pt>
                <c:pt idx="10">
                  <c:v>0.99612999999999996</c:v>
                </c:pt>
                <c:pt idx="11">
                  <c:v>0.99602000000000002</c:v>
                </c:pt>
                <c:pt idx="12">
                  <c:v>0.99595</c:v>
                </c:pt>
                <c:pt idx="13">
                  <c:v>0.99589000000000005</c:v>
                </c:pt>
                <c:pt idx="14">
                  <c:v>0.99580999999999997</c:v>
                </c:pt>
                <c:pt idx="15">
                  <c:v>0.99568999999999996</c:v>
                </c:pt>
                <c:pt idx="16">
                  <c:v>0.99556999999999995</c:v>
                </c:pt>
                <c:pt idx="17">
                  <c:v>0.99543000000000004</c:v>
                </c:pt>
                <c:pt idx="18">
                  <c:v>0.99526999999999999</c:v>
                </c:pt>
                <c:pt idx="19">
                  <c:v>0.99512999999999996</c:v>
                </c:pt>
                <c:pt idx="20">
                  <c:v>0.99495999999999996</c:v>
                </c:pt>
                <c:pt idx="21">
                  <c:v>0.99477000000000004</c:v>
                </c:pt>
                <c:pt idx="22">
                  <c:v>0.99458999999999997</c:v>
                </c:pt>
                <c:pt idx="23">
                  <c:v>0.99439999999999995</c:v>
                </c:pt>
                <c:pt idx="24">
                  <c:v>0.99421000000000004</c:v>
                </c:pt>
                <c:pt idx="25">
                  <c:v>0.99397000000000002</c:v>
                </c:pt>
                <c:pt idx="26">
                  <c:v>0.99373999999999996</c:v>
                </c:pt>
                <c:pt idx="27">
                  <c:v>0.99351</c:v>
                </c:pt>
                <c:pt idx="28">
                  <c:v>0.99324999999999997</c:v>
                </c:pt>
                <c:pt idx="29">
                  <c:v>0.99297999999999997</c:v>
                </c:pt>
                <c:pt idx="30">
                  <c:v>0.99268999999999996</c:v>
                </c:pt>
                <c:pt idx="31">
                  <c:v>0.99238999999999999</c:v>
                </c:pt>
                <c:pt idx="32">
                  <c:v>0.99209000000000003</c:v>
                </c:pt>
                <c:pt idx="33">
                  <c:v>0.99175999999999997</c:v>
                </c:pt>
                <c:pt idx="34">
                  <c:v>0.99139999999999995</c:v>
                </c:pt>
                <c:pt idx="35">
                  <c:v>0.99097999999999997</c:v>
                </c:pt>
                <c:pt idx="36">
                  <c:v>0.99050000000000005</c:v>
                </c:pt>
                <c:pt idx="37">
                  <c:v>0.98997000000000002</c:v>
                </c:pt>
                <c:pt idx="38">
                  <c:v>0.98936999999999997</c:v>
                </c:pt>
                <c:pt idx="39">
                  <c:v>0.98868999999999996</c:v>
                </c:pt>
                <c:pt idx="40">
                  <c:v>0.98797000000000001</c:v>
                </c:pt>
                <c:pt idx="41">
                  <c:v>0.98719000000000001</c:v>
                </c:pt>
                <c:pt idx="42">
                  <c:v>0.98631999999999997</c:v>
                </c:pt>
                <c:pt idx="43">
                  <c:v>0.98531999999999997</c:v>
                </c:pt>
                <c:pt idx="44">
                  <c:v>0.98421000000000003</c:v>
                </c:pt>
                <c:pt idx="45">
                  <c:v>0.98299000000000003</c:v>
                </c:pt>
                <c:pt idx="46">
                  <c:v>0.98168</c:v>
                </c:pt>
                <c:pt idx="47">
                  <c:v>0.98019000000000001</c:v>
                </c:pt>
                <c:pt idx="48">
                  <c:v>0.97855000000000003</c:v>
                </c:pt>
                <c:pt idx="49">
                  <c:v>0.97685999999999995</c:v>
                </c:pt>
                <c:pt idx="50">
                  <c:v>0.97601000000000004</c:v>
                </c:pt>
                <c:pt idx="51">
                  <c:v>0.97389999999999999</c:v>
                </c:pt>
                <c:pt idx="52">
                  <c:v>0.97185999999999995</c:v>
                </c:pt>
                <c:pt idx="53">
                  <c:v>0.96996000000000004</c:v>
                </c:pt>
                <c:pt idx="54">
                  <c:v>0.96748999999999996</c:v>
                </c:pt>
                <c:pt idx="55">
                  <c:v>0.96508000000000005</c:v>
                </c:pt>
                <c:pt idx="56">
                  <c:v>0.96245999999999998</c:v>
                </c:pt>
                <c:pt idx="57">
                  <c:v>0.95972000000000002</c:v>
                </c:pt>
                <c:pt idx="58">
                  <c:v>0.95679999999999998</c:v>
                </c:pt>
                <c:pt idx="59">
                  <c:v>0.95355999999999996</c:v>
                </c:pt>
                <c:pt idx="60">
                  <c:v>0.95030999999999999</c:v>
                </c:pt>
                <c:pt idx="61">
                  <c:v>0.94674999999999998</c:v>
                </c:pt>
                <c:pt idx="62">
                  <c:v>0.94257999999999997</c:v>
                </c:pt>
                <c:pt idx="63">
                  <c:v>0.93833999999999995</c:v>
                </c:pt>
                <c:pt idx="64">
                  <c:v>0.93381000000000003</c:v>
                </c:pt>
                <c:pt idx="65">
                  <c:v>0.92849000000000004</c:v>
                </c:pt>
                <c:pt idx="66">
                  <c:v>0.92305000000000004</c:v>
                </c:pt>
                <c:pt idx="67">
                  <c:v>0.91707000000000005</c:v>
                </c:pt>
                <c:pt idx="68">
                  <c:v>0.91013999999999995</c:v>
                </c:pt>
                <c:pt idx="69">
                  <c:v>0.90268000000000004</c:v>
                </c:pt>
                <c:pt idx="70">
                  <c:v>0.89453000000000005</c:v>
                </c:pt>
                <c:pt idx="71">
                  <c:v>0.88621000000000005</c:v>
                </c:pt>
                <c:pt idx="72">
                  <c:v>0.87624000000000002</c:v>
                </c:pt>
                <c:pt idx="73">
                  <c:v>0.86548999999999998</c:v>
                </c:pt>
                <c:pt idx="74">
                  <c:v>0.85318000000000005</c:v>
                </c:pt>
                <c:pt idx="75">
                  <c:v>0.83892999999999995</c:v>
                </c:pt>
                <c:pt idx="76">
                  <c:v>0.82338</c:v>
                </c:pt>
                <c:pt idx="77">
                  <c:v>0.80545999999999995</c:v>
                </c:pt>
                <c:pt idx="78">
                  <c:v>0.78649999999999998</c:v>
                </c:pt>
                <c:pt idx="79">
                  <c:v>0.76471999999999996</c:v>
                </c:pt>
                <c:pt idx="80">
                  <c:v>0.74041000000000001</c:v>
                </c:pt>
                <c:pt idx="81">
                  <c:v>0.71270999999999995</c:v>
                </c:pt>
                <c:pt idx="82">
                  <c:v>0.68098000000000003</c:v>
                </c:pt>
                <c:pt idx="83">
                  <c:v>0.64412999999999998</c:v>
                </c:pt>
                <c:pt idx="84">
                  <c:v>0.60123000000000004</c:v>
                </c:pt>
                <c:pt idx="85">
                  <c:v>0.5524</c:v>
                </c:pt>
                <c:pt idx="86">
                  <c:v>0.49857000000000001</c:v>
                </c:pt>
                <c:pt idx="87">
                  <c:v>0.44137999999999999</c:v>
                </c:pt>
                <c:pt idx="88">
                  <c:v>0.38236999999999999</c:v>
                </c:pt>
                <c:pt idx="89">
                  <c:v>0.32334000000000002</c:v>
                </c:pt>
                <c:pt idx="90">
                  <c:v>0.26606999999999997</c:v>
                </c:pt>
                <c:pt idx="91">
                  <c:v>0.21179999999999999</c:v>
                </c:pt>
                <c:pt idx="92">
                  <c:v>0.16286</c:v>
                </c:pt>
                <c:pt idx="93">
                  <c:v>0.12045</c:v>
                </c:pt>
                <c:pt idx="94">
                  <c:v>8.5279999999999995E-2</c:v>
                </c:pt>
                <c:pt idx="95">
                  <c:v>5.7500000000000002E-2</c:v>
                </c:pt>
                <c:pt idx="96">
                  <c:v>3.671E-2</c:v>
                </c:pt>
                <c:pt idx="97">
                  <c:v>2.206E-2</c:v>
                </c:pt>
                <c:pt idx="98">
                  <c:v>1.238E-2</c:v>
                </c:pt>
                <c:pt idx="99">
                  <c:v>6.45E-3</c:v>
                </c:pt>
                <c:pt idx="100">
                  <c:v>3.0799999999999998E-3</c:v>
                </c:pt>
              </c:numCache>
            </c:numRef>
          </c:val>
          <c:smooth val="0"/>
        </c:ser>
        <c:ser>
          <c:idx val="1"/>
          <c:order val="1"/>
          <c:tx>
            <c:v>Mortalidade F(t)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M_PT!$A$66:$A$166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M_PT!$F$66:$F$166</c:f>
              <c:numCache>
                <c:formatCode>General</c:formatCode>
                <c:ptCount val="101"/>
                <c:pt idx="0">
                  <c:v>1.7399999999999638E-3</c:v>
                </c:pt>
                <c:pt idx="1">
                  <c:v>2.8399999999999537E-3</c:v>
                </c:pt>
                <c:pt idx="2">
                  <c:v>3.0499999999999972E-3</c:v>
                </c:pt>
                <c:pt idx="3">
                  <c:v>3.2200000000000006E-3</c:v>
                </c:pt>
                <c:pt idx="4">
                  <c:v>3.3300000000000551E-3</c:v>
                </c:pt>
                <c:pt idx="5">
                  <c:v>3.4100000000000241E-3</c:v>
                </c:pt>
                <c:pt idx="6">
                  <c:v>3.4999999999999476E-3</c:v>
                </c:pt>
                <c:pt idx="7">
                  <c:v>3.5800000000000276E-3</c:v>
                </c:pt>
                <c:pt idx="8">
                  <c:v>3.6699999999999511E-3</c:v>
                </c:pt>
                <c:pt idx="9">
                  <c:v>3.7700000000000511E-3</c:v>
                </c:pt>
                <c:pt idx="10">
                  <c:v>3.8700000000000401E-3</c:v>
                </c:pt>
                <c:pt idx="11">
                  <c:v>3.9799999999999836E-3</c:v>
                </c:pt>
                <c:pt idx="12">
                  <c:v>4.049999999999998E-3</c:v>
                </c:pt>
                <c:pt idx="13">
                  <c:v>4.109999999999947E-3</c:v>
                </c:pt>
                <c:pt idx="14">
                  <c:v>4.190000000000027E-3</c:v>
                </c:pt>
                <c:pt idx="15">
                  <c:v>4.310000000000036E-3</c:v>
                </c:pt>
                <c:pt idx="16">
                  <c:v>4.430000000000045E-3</c:v>
                </c:pt>
                <c:pt idx="17">
                  <c:v>4.569999999999963E-3</c:v>
                </c:pt>
                <c:pt idx="18">
                  <c:v>4.730000000000012E-3</c:v>
                </c:pt>
                <c:pt idx="19">
                  <c:v>4.870000000000041E-3</c:v>
                </c:pt>
                <c:pt idx="20">
                  <c:v>5.0400000000000444E-3</c:v>
                </c:pt>
                <c:pt idx="21">
                  <c:v>5.2299999999999569E-3</c:v>
                </c:pt>
                <c:pt idx="22">
                  <c:v>5.4100000000000259E-3</c:v>
                </c:pt>
                <c:pt idx="23">
                  <c:v>5.6000000000000494E-3</c:v>
                </c:pt>
                <c:pt idx="24">
                  <c:v>5.7899999999999618E-3</c:v>
                </c:pt>
                <c:pt idx="25">
                  <c:v>6.0299999999999798E-3</c:v>
                </c:pt>
                <c:pt idx="26">
                  <c:v>6.2600000000000433E-3</c:v>
                </c:pt>
                <c:pt idx="27">
                  <c:v>6.4899999999999958E-3</c:v>
                </c:pt>
                <c:pt idx="28">
                  <c:v>6.7500000000000338E-3</c:v>
                </c:pt>
                <c:pt idx="29">
                  <c:v>7.0200000000000262E-3</c:v>
                </c:pt>
                <c:pt idx="30">
                  <c:v>7.3100000000000387E-3</c:v>
                </c:pt>
                <c:pt idx="31">
                  <c:v>7.6100000000000056E-3</c:v>
                </c:pt>
                <c:pt idx="32">
                  <c:v>7.9099999999999726E-3</c:v>
                </c:pt>
                <c:pt idx="33">
                  <c:v>8.2400000000000251E-3</c:v>
                </c:pt>
                <c:pt idx="34">
                  <c:v>8.600000000000052E-3</c:v>
                </c:pt>
                <c:pt idx="35">
                  <c:v>9.020000000000028E-3</c:v>
                </c:pt>
                <c:pt idx="36">
                  <c:v>9.4999999999999529E-3</c:v>
                </c:pt>
                <c:pt idx="37">
                  <c:v>1.0029999999999983E-2</c:v>
                </c:pt>
                <c:pt idx="38">
                  <c:v>1.0630000000000028E-2</c:v>
                </c:pt>
                <c:pt idx="39">
                  <c:v>1.1310000000000042E-2</c:v>
                </c:pt>
                <c:pt idx="40">
                  <c:v>1.2029999999999985E-2</c:v>
                </c:pt>
                <c:pt idx="41">
                  <c:v>1.2809999999999988E-2</c:v>
                </c:pt>
                <c:pt idx="42">
                  <c:v>1.3680000000000025E-2</c:v>
                </c:pt>
                <c:pt idx="43">
                  <c:v>1.4680000000000026E-2</c:v>
                </c:pt>
                <c:pt idx="44">
                  <c:v>1.5789999999999971E-2</c:v>
                </c:pt>
                <c:pt idx="45">
                  <c:v>1.700999999999997E-2</c:v>
                </c:pt>
                <c:pt idx="46">
                  <c:v>1.8320000000000003E-2</c:v>
                </c:pt>
                <c:pt idx="47">
                  <c:v>1.9809999999999994E-2</c:v>
                </c:pt>
                <c:pt idx="48">
                  <c:v>2.1449999999999969E-2</c:v>
                </c:pt>
                <c:pt idx="49">
                  <c:v>2.3140000000000049E-2</c:v>
                </c:pt>
                <c:pt idx="50">
                  <c:v>2.3989999999999956E-2</c:v>
                </c:pt>
                <c:pt idx="51">
                  <c:v>2.6100000000000012E-2</c:v>
                </c:pt>
                <c:pt idx="52">
                  <c:v>2.8140000000000054E-2</c:v>
                </c:pt>
                <c:pt idx="53">
                  <c:v>3.0039999999999956E-2</c:v>
                </c:pt>
                <c:pt idx="54">
                  <c:v>3.2510000000000039E-2</c:v>
                </c:pt>
                <c:pt idx="55">
                  <c:v>3.4919999999999951E-2</c:v>
                </c:pt>
                <c:pt idx="56">
                  <c:v>3.7540000000000018E-2</c:v>
                </c:pt>
                <c:pt idx="57">
                  <c:v>4.0279999999999982E-2</c:v>
                </c:pt>
                <c:pt idx="58">
                  <c:v>4.3200000000000016E-2</c:v>
                </c:pt>
                <c:pt idx="59">
                  <c:v>4.6440000000000037E-2</c:v>
                </c:pt>
                <c:pt idx="60">
                  <c:v>4.9690000000000012E-2</c:v>
                </c:pt>
                <c:pt idx="61">
                  <c:v>5.325000000000002E-2</c:v>
                </c:pt>
                <c:pt idx="62">
                  <c:v>5.7420000000000027E-2</c:v>
                </c:pt>
                <c:pt idx="63">
                  <c:v>6.1660000000000048E-2</c:v>
                </c:pt>
                <c:pt idx="64">
                  <c:v>6.6189999999999971E-2</c:v>
                </c:pt>
                <c:pt idx="65">
                  <c:v>7.1509999999999962E-2</c:v>
                </c:pt>
                <c:pt idx="66">
                  <c:v>7.6949999999999963E-2</c:v>
                </c:pt>
                <c:pt idx="67">
                  <c:v>8.2929999999999948E-2</c:v>
                </c:pt>
                <c:pt idx="68">
                  <c:v>8.9860000000000051E-2</c:v>
                </c:pt>
                <c:pt idx="69">
                  <c:v>9.7319999999999962E-2</c:v>
                </c:pt>
                <c:pt idx="70">
                  <c:v>0.10546999999999995</c:v>
                </c:pt>
                <c:pt idx="71">
                  <c:v>0.11378999999999995</c:v>
                </c:pt>
                <c:pt idx="72">
                  <c:v>0.12375999999999998</c:v>
                </c:pt>
                <c:pt idx="73">
                  <c:v>0.13451000000000002</c:v>
                </c:pt>
                <c:pt idx="74">
                  <c:v>0.14681999999999995</c:v>
                </c:pt>
                <c:pt idx="75">
                  <c:v>0.16107000000000005</c:v>
                </c:pt>
                <c:pt idx="76">
                  <c:v>0.17662</c:v>
                </c:pt>
                <c:pt idx="77">
                  <c:v>0.19454000000000005</c:v>
                </c:pt>
                <c:pt idx="78">
                  <c:v>0.21350000000000002</c:v>
                </c:pt>
                <c:pt idx="79">
                  <c:v>0.23528000000000004</c:v>
                </c:pt>
                <c:pt idx="80">
                  <c:v>0.25958999999999999</c:v>
                </c:pt>
                <c:pt idx="81">
                  <c:v>0.28729000000000005</c:v>
                </c:pt>
                <c:pt idx="82">
                  <c:v>0.31901999999999997</c:v>
                </c:pt>
                <c:pt idx="83">
                  <c:v>0.35587000000000002</c:v>
                </c:pt>
                <c:pt idx="84">
                  <c:v>0.39876999999999996</c:v>
                </c:pt>
                <c:pt idx="85">
                  <c:v>0.4476</c:v>
                </c:pt>
                <c:pt idx="86">
                  <c:v>0.50143000000000004</c:v>
                </c:pt>
                <c:pt idx="87">
                  <c:v>0.55862000000000001</c:v>
                </c:pt>
                <c:pt idx="88">
                  <c:v>0.61763000000000001</c:v>
                </c:pt>
                <c:pt idx="89">
                  <c:v>0.67666000000000004</c:v>
                </c:pt>
                <c:pt idx="90">
                  <c:v>0.73392999999999997</c:v>
                </c:pt>
                <c:pt idx="91">
                  <c:v>0.78820000000000001</c:v>
                </c:pt>
                <c:pt idx="92">
                  <c:v>0.83714</c:v>
                </c:pt>
                <c:pt idx="93">
                  <c:v>0.87955000000000005</c:v>
                </c:pt>
                <c:pt idx="94">
                  <c:v>0.91471999999999998</c:v>
                </c:pt>
                <c:pt idx="95">
                  <c:v>0.9425</c:v>
                </c:pt>
                <c:pt idx="96">
                  <c:v>0.96328999999999998</c:v>
                </c:pt>
                <c:pt idx="97">
                  <c:v>0.97794000000000003</c:v>
                </c:pt>
                <c:pt idx="98">
                  <c:v>0.98762000000000005</c:v>
                </c:pt>
                <c:pt idx="99">
                  <c:v>0.99355000000000004</c:v>
                </c:pt>
                <c:pt idx="100">
                  <c:v>0.99692000000000003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346176"/>
        <c:axId val="347346736"/>
      </c:lineChart>
      <c:catAx>
        <c:axId val="34734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Idade</a:t>
                </a:r>
              </a:p>
            </c:rich>
          </c:tx>
          <c:layout>
            <c:manualLayout>
              <c:xMode val="edge"/>
              <c:yMode val="edge"/>
              <c:x val="0.45398863670404593"/>
              <c:y val="0.906978215483245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734673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34734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734617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77948415828759"/>
          <c:y val="0.36544909781376228"/>
          <c:w val="0.24744425694229555"/>
          <c:h val="0.136212845548766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4331983805668"/>
          <c:y val="8.7837837837837829E-2"/>
          <c:w val="0.79757085020242913"/>
          <c:h val="0.69256756756756654"/>
        </c:manualLayout>
      </c:layout>
      <c:lineChart>
        <c:grouping val="standard"/>
        <c:varyColors val="0"/>
        <c:ser>
          <c:idx val="0"/>
          <c:order val="0"/>
          <c:tx>
            <c:v>Taxa instantânea de mortalidade h(t)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M_PT!$A$66:$A$166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M_PT!$G$66:$G$166</c:f>
              <c:numCache>
                <c:formatCode>General</c:formatCode>
                <c:ptCount val="101"/>
                <c:pt idx="0">
                  <c:v>2.7399999999999998E-3</c:v>
                </c:pt>
                <c:pt idx="1">
                  <c:v>2.0034860657544126E-4</c:v>
                </c:pt>
                <c:pt idx="2">
                  <c:v>2.206265794857395E-4</c:v>
                </c:pt>
                <c:pt idx="3">
                  <c:v>1.2036711971513115E-4</c:v>
                </c:pt>
                <c:pt idx="4">
                  <c:v>8.0258432151527917E-5</c:v>
                </c:pt>
                <c:pt idx="5">
                  <c:v>9.0300701335447033E-5</c:v>
                </c:pt>
                <c:pt idx="6">
                  <c:v>7.023951675212475E-5</c:v>
                </c:pt>
                <c:pt idx="7">
                  <c:v>9.0316106372303063E-5</c:v>
                </c:pt>
                <c:pt idx="8">
                  <c:v>1.1039521486923185E-4</c:v>
                </c:pt>
                <c:pt idx="9">
                  <c:v>9.0331516666164821E-5</c:v>
                </c:pt>
                <c:pt idx="10">
                  <c:v>1.2045411200224848E-4</c:v>
                </c:pt>
                <c:pt idx="11">
                  <c:v>1.003885035085782E-4</c:v>
                </c:pt>
                <c:pt idx="12">
                  <c:v>6.0239754221802773E-5</c:v>
                </c:pt>
                <c:pt idx="13">
                  <c:v>6.0243988152015663E-5</c:v>
                </c:pt>
                <c:pt idx="14">
                  <c:v>1.0041269618130516E-4</c:v>
                </c:pt>
                <c:pt idx="15">
                  <c:v>1.4058906819574014E-4</c:v>
                </c:pt>
                <c:pt idx="16">
                  <c:v>1.0043286565095562E-4</c:v>
                </c:pt>
                <c:pt idx="17">
                  <c:v>1.7075645107827677E-4</c:v>
                </c:pt>
                <c:pt idx="18">
                  <c:v>1.5068864711732617E-4</c:v>
                </c:pt>
                <c:pt idx="19">
                  <c:v>1.4066534709174396E-4</c:v>
                </c:pt>
                <c:pt idx="20">
                  <c:v>2.0097876659330941E-4</c:v>
                </c:pt>
                <c:pt idx="21">
                  <c:v>1.7086114014633753E-4</c:v>
                </c:pt>
                <c:pt idx="22">
                  <c:v>2.0105149934155633E-4</c:v>
                </c:pt>
                <c:pt idx="23">
                  <c:v>1.7092470264128937E-4</c:v>
                </c:pt>
                <c:pt idx="24">
                  <c:v>2.2123893805309734E-4</c:v>
                </c:pt>
                <c:pt idx="25">
                  <c:v>2.5145592983373733E-4</c:v>
                </c:pt>
                <c:pt idx="26">
                  <c:v>2.1127398211213619E-4</c:v>
                </c:pt>
                <c:pt idx="27">
                  <c:v>2.5157485861492944E-4</c:v>
                </c:pt>
                <c:pt idx="28">
                  <c:v>2.9189439462109086E-4</c:v>
                </c:pt>
                <c:pt idx="29">
                  <c:v>2.5169896803423108E-4</c:v>
                </c:pt>
                <c:pt idx="30">
                  <c:v>3.2226228121412314E-4</c:v>
                </c:pt>
                <c:pt idx="31">
                  <c:v>3.0220914887830037E-4</c:v>
                </c:pt>
                <c:pt idx="32">
                  <c:v>3.1237719041908926E-4</c:v>
                </c:pt>
                <c:pt idx="33">
                  <c:v>3.4271084276628127E-4</c:v>
                </c:pt>
                <c:pt idx="34">
                  <c:v>3.8315721545535209E-4</c:v>
                </c:pt>
                <c:pt idx="35">
                  <c:v>4.6399031672382491E-4</c:v>
                </c:pt>
                <c:pt idx="36">
                  <c:v>5.1464207148479285E-4</c:v>
                </c:pt>
                <c:pt idx="37">
                  <c:v>5.6537102473498235E-4</c:v>
                </c:pt>
                <c:pt idx="38">
                  <c:v>6.4648423689606755E-4</c:v>
                </c:pt>
                <c:pt idx="39">
                  <c:v>7.2773583189302286E-4</c:v>
                </c:pt>
                <c:pt idx="40">
                  <c:v>7.3835074694798169E-4</c:v>
                </c:pt>
                <c:pt idx="41">
                  <c:v>8.2998471613510529E-4</c:v>
                </c:pt>
                <c:pt idx="42">
                  <c:v>9.4206788966662953E-4</c:v>
                </c:pt>
                <c:pt idx="43">
                  <c:v>1.0645632249168626E-3</c:v>
                </c:pt>
                <c:pt idx="44">
                  <c:v>1.1975804814679494E-3</c:v>
                </c:pt>
                <c:pt idx="45">
                  <c:v>1.2802145883500473E-3</c:v>
                </c:pt>
                <c:pt idx="46">
                  <c:v>1.3733608683709905E-3</c:v>
                </c:pt>
                <c:pt idx="47">
                  <c:v>1.6604188737674192E-3</c:v>
                </c:pt>
                <c:pt idx="48">
                  <c:v>1.6935492098470704E-3</c:v>
                </c:pt>
                <c:pt idx="49">
                  <c:v>1.7372643196566348E-3</c:v>
                </c:pt>
                <c:pt idx="50">
                  <c:v>2.1599819830886717E-3</c:v>
                </c:pt>
                <c:pt idx="51">
                  <c:v>2.0901425190315674E-3</c:v>
                </c:pt>
                <c:pt idx="52">
                  <c:v>1.9509189855221275E-3</c:v>
                </c:pt>
                <c:pt idx="53">
                  <c:v>2.5415183256847695E-3</c:v>
                </c:pt>
                <c:pt idx="54">
                  <c:v>2.4743288383026105E-3</c:v>
                </c:pt>
                <c:pt idx="55">
                  <c:v>2.7183743501224818E-3</c:v>
                </c:pt>
                <c:pt idx="56">
                  <c:v>2.8391428689849545E-3</c:v>
                </c:pt>
                <c:pt idx="57">
                  <c:v>3.0338923176028093E-3</c:v>
                </c:pt>
                <c:pt idx="58">
                  <c:v>3.3759846621931396E-3</c:v>
                </c:pt>
                <c:pt idx="59">
                  <c:v>3.3967391304347825E-3</c:v>
                </c:pt>
                <c:pt idx="60">
                  <c:v>3.7228910608666471E-3</c:v>
                </c:pt>
                <c:pt idx="61">
                  <c:v>4.3880417968873318E-3</c:v>
                </c:pt>
                <c:pt idx="62">
                  <c:v>4.4784790071296541E-3</c:v>
                </c:pt>
                <c:pt idx="63">
                  <c:v>4.805958114961064E-3</c:v>
                </c:pt>
                <c:pt idx="64">
                  <c:v>5.6695867169682633E-3</c:v>
                </c:pt>
                <c:pt idx="65">
                  <c:v>5.8255962133624611E-3</c:v>
                </c:pt>
                <c:pt idx="66">
                  <c:v>6.4405647879891004E-3</c:v>
                </c:pt>
                <c:pt idx="67">
                  <c:v>7.5185526244515464E-3</c:v>
                </c:pt>
                <c:pt idx="68">
                  <c:v>8.1346025930408798E-3</c:v>
                </c:pt>
                <c:pt idx="69">
                  <c:v>8.9546663150724057E-3</c:v>
                </c:pt>
                <c:pt idx="70">
                  <c:v>9.2169982718128245E-3</c:v>
                </c:pt>
                <c:pt idx="71">
                  <c:v>1.1145517757928745E-2</c:v>
                </c:pt>
                <c:pt idx="72">
                  <c:v>1.2130307714875707E-2</c:v>
                </c:pt>
                <c:pt idx="73">
                  <c:v>1.4048662466904045E-2</c:v>
                </c:pt>
                <c:pt idx="74">
                  <c:v>1.6464661636760677E-2</c:v>
                </c:pt>
                <c:pt idx="75">
                  <c:v>1.8214210365925129E-2</c:v>
                </c:pt>
                <c:pt idx="76">
                  <c:v>2.1372462541570811E-2</c:v>
                </c:pt>
                <c:pt idx="77">
                  <c:v>2.3014889844300324E-2</c:v>
                </c:pt>
                <c:pt idx="78">
                  <c:v>2.7040448936011721E-2</c:v>
                </c:pt>
                <c:pt idx="79">
                  <c:v>3.090909090909091E-2</c:v>
                </c:pt>
                <c:pt idx="80">
                  <c:v>3.6222408201694735E-2</c:v>
                </c:pt>
                <c:pt idx="81">
                  <c:v>4.2854634594346373E-2</c:v>
                </c:pt>
                <c:pt idx="82">
                  <c:v>5.1704059154494816E-2</c:v>
                </c:pt>
                <c:pt idx="83">
                  <c:v>6.2997444858879856E-2</c:v>
                </c:pt>
                <c:pt idx="84">
                  <c:v>7.5807678574200857E-2</c:v>
                </c:pt>
                <c:pt idx="85">
                  <c:v>8.953312376295261E-2</c:v>
                </c:pt>
                <c:pt idx="86">
                  <c:v>0.10353005068790731</c:v>
                </c:pt>
                <c:pt idx="87">
                  <c:v>0.11833844796116895</c:v>
                </c:pt>
                <c:pt idx="88">
                  <c:v>0.13376229099642031</c:v>
                </c:pt>
                <c:pt idx="89">
                  <c:v>0.14977639459162592</c:v>
                </c:pt>
                <c:pt idx="90">
                  <c:v>0.16784190016700687</c:v>
                </c:pt>
                <c:pt idx="91">
                  <c:v>0.18393655804863382</c:v>
                </c:pt>
                <c:pt idx="92">
                  <c:v>0.20023607176581681</c:v>
                </c:pt>
                <c:pt idx="93">
                  <c:v>0.21595235171312785</c:v>
                </c:pt>
                <c:pt idx="94">
                  <c:v>0.23063511830635119</c:v>
                </c:pt>
                <c:pt idx="95">
                  <c:v>0.24378517823639775</c:v>
                </c:pt>
                <c:pt idx="96">
                  <c:v>0.25495652173913042</c:v>
                </c:pt>
                <c:pt idx="97">
                  <c:v>0.26341596295287389</c:v>
                </c:pt>
                <c:pt idx="98">
                  <c:v>0.26926563916591117</c:v>
                </c:pt>
                <c:pt idx="99">
                  <c:v>0.27140549273021003</c:v>
                </c:pt>
                <c:pt idx="100">
                  <c:v>0.26976744186046514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394960"/>
        <c:axId val="344395520"/>
      </c:lineChart>
      <c:catAx>
        <c:axId val="34439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Idade</a:t>
                </a:r>
              </a:p>
            </c:rich>
          </c:tx>
          <c:layout>
            <c:manualLayout>
              <c:xMode val="edge"/>
              <c:yMode val="edge"/>
              <c:x val="0.44534412955465646"/>
              <c:y val="0.915540540540540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439552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34439552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344394960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9919028340124"/>
          <c:y val="0.22972972972972969"/>
          <c:w val="0.55668016194331948"/>
          <c:h val="0.148648648648648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99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pt/xportal/xmain?xpid=INE&amp;xpgid=ine_destaques&amp;DESTAQUESdest_boui=224677785&amp;DESTAQUEStema=00&amp;DESTAQUESmodo=2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14</xdr:row>
      <xdr:rowOff>114300</xdr:rowOff>
    </xdr:from>
    <xdr:to>
      <xdr:col>6</xdr:col>
      <xdr:colOff>273050</xdr:colOff>
      <xdr:row>16</xdr:row>
      <xdr:rowOff>31750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054600" y="3486150"/>
          <a:ext cx="1619250" cy="2476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2700000" scaled="1"/>
          <a:tileRect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/>
            <a:t>Tábuas mortalidade 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279400</xdr:colOff>
      <xdr:row>57</xdr:row>
      <xdr:rowOff>111126</xdr:rowOff>
    </xdr:from>
    <xdr:to>
      <xdr:col>15</xdr:col>
      <xdr:colOff>422275</xdr:colOff>
      <xdr:row>75</xdr:row>
      <xdr:rowOff>46567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298450</xdr:colOff>
      <xdr:row>76</xdr:row>
      <xdr:rowOff>8467</xdr:rowOff>
    </xdr:from>
    <xdr:to>
      <xdr:col>15</xdr:col>
      <xdr:colOff>488950</xdr:colOff>
      <xdr:row>93</xdr:row>
      <xdr:rowOff>75142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420158</xdr:colOff>
      <xdr:row>59</xdr:row>
      <xdr:rowOff>20109</xdr:rowOff>
    </xdr:from>
    <xdr:to>
      <xdr:col>16</xdr:col>
      <xdr:colOff>476250</xdr:colOff>
      <xdr:row>76</xdr:row>
      <xdr:rowOff>96309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420158</xdr:colOff>
      <xdr:row>77</xdr:row>
      <xdr:rowOff>20109</xdr:rowOff>
    </xdr:from>
    <xdr:to>
      <xdr:col>16</xdr:col>
      <xdr:colOff>528108</xdr:colOff>
      <xdr:row>94</xdr:row>
      <xdr:rowOff>86784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347133</xdr:colOff>
      <xdr:row>58</xdr:row>
      <xdr:rowOff>148166</xdr:rowOff>
    </xdr:from>
    <xdr:to>
      <xdr:col>16</xdr:col>
      <xdr:colOff>403225</xdr:colOff>
      <xdr:row>76</xdr:row>
      <xdr:rowOff>65616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337608</xdr:colOff>
      <xdr:row>76</xdr:row>
      <xdr:rowOff>141816</xdr:rowOff>
    </xdr:from>
    <xdr:to>
      <xdr:col>16</xdr:col>
      <xdr:colOff>441325</xdr:colOff>
      <xdr:row>94</xdr:row>
      <xdr:rowOff>46566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assis@rassis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assis@rassi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tabSelected="1" zoomScale="120" zoomScaleNormal="120" workbookViewId="0"/>
  </sheetViews>
  <sheetFormatPr defaultColWidth="9.109375" defaultRowHeight="13.2" x14ac:dyDescent="0.25"/>
  <cols>
    <col min="1" max="11" width="15.5546875" style="59" customWidth="1"/>
    <col min="12" max="50" width="15.6640625" style="59" customWidth="1"/>
    <col min="51" max="16384" width="9.109375" style="59"/>
  </cols>
  <sheetData>
    <row r="1" spans="1:50" customFormat="1" ht="18" customHeight="1" x14ac:dyDescent="0.25">
      <c r="A1" s="98"/>
      <c r="B1" s="99"/>
      <c r="C1" s="99"/>
      <c r="D1" s="99"/>
      <c r="E1" s="99"/>
      <c r="F1" s="99"/>
      <c r="G1" s="99"/>
      <c r="H1" s="98"/>
      <c r="I1" s="99"/>
      <c r="J1" s="99"/>
      <c r="K1" s="99"/>
      <c r="L1" s="99"/>
      <c r="M1" s="99"/>
    </row>
    <row r="2" spans="1:50" customFormat="1" ht="18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50" customFormat="1" ht="18" customHeight="1" x14ac:dyDescent="0.25">
      <c r="A3" s="99"/>
      <c r="B3" s="99"/>
      <c r="C3" s="59"/>
      <c r="D3" s="95"/>
      <c r="E3" s="95"/>
      <c r="F3" s="95"/>
      <c r="G3" s="95"/>
      <c r="H3" s="95"/>
      <c r="I3" s="99"/>
      <c r="J3" s="99"/>
      <c r="K3" s="99"/>
      <c r="L3" s="99"/>
      <c r="M3" s="99"/>
    </row>
    <row r="4" spans="1:50" customFormat="1" ht="24" customHeight="1" x14ac:dyDescent="0.4">
      <c r="A4" s="99"/>
      <c r="B4" s="99"/>
      <c r="C4" s="59"/>
      <c r="D4" s="95"/>
      <c r="E4" s="95"/>
      <c r="F4" s="96" t="s">
        <v>50</v>
      </c>
      <c r="G4" s="95"/>
      <c r="H4" s="95"/>
      <c r="I4" s="99"/>
      <c r="J4" s="99"/>
      <c r="K4" s="99"/>
      <c r="L4" s="99"/>
      <c r="M4" s="99"/>
    </row>
    <row r="5" spans="1:50" customFormat="1" ht="18" customHeight="1" x14ac:dyDescent="0.4">
      <c r="A5" s="99"/>
      <c r="B5" s="99"/>
      <c r="C5" s="59"/>
      <c r="D5" s="95"/>
      <c r="E5" s="95"/>
      <c r="F5" s="95"/>
      <c r="G5" s="95"/>
      <c r="H5" s="97"/>
      <c r="I5" s="99"/>
      <c r="J5" s="99"/>
      <c r="K5" s="99"/>
      <c r="L5" s="99"/>
      <c r="M5" s="99"/>
    </row>
    <row r="6" spans="1:50" customFormat="1" ht="18" customHeight="1" x14ac:dyDescent="0.25">
      <c r="A6" s="99"/>
      <c r="B6" s="99"/>
      <c r="C6" s="59"/>
      <c r="D6" s="59"/>
      <c r="E6" s="59"/>
      <c r="F6" s="59"/>
      <c r="G6" s="59"/>
      <c r="H6" s="59"/>
      <c r="I6" s="99"/>
      <c r="J6" s="99"/>
      <c r="K6" s="99"/>
      <c r="L6" s="99"/>
      <c r="M6" s="99"/>
    </row>
    <row r="7" spans="1:50" s="62" customFormat="1" ht="18" customHeight="1" x14ac:dyDescent="0.3">
      <c r="A7" s="60"/>
      <c r="B7" s="60"/>
      <c r="C7" s="61"/>
      <c r="D7" s="61"/>
      <c r="E7" s="61"/>
      <c r="F7" s="84" t="s">
        <v>24</v>
      </c>
      <c r="G7" s="61"/>
      <c r="H7" s="61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1:50" s="62" customFormat="1" ht="18" customHeight="1" x14ac:dyDescent="0.3">
      <c r="A8" s="60"/>
      <c r="B8" s="60"/>
      <c r="C8" s="61"/>
      <c r="D8" s="61"/>
      <c r="E8" s="61"/>
      <c r="F8" s="100">
        <v>42207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</row>
    <row r="9" spans="1:50" s="66" customFormat="1" ht="18" customHeight="1" x14ac:dyDescent="0.3">
      <c r="A9" s="75"/>
      <c r="B9" s="75"/>
      <c r="C9" s="63"/>
      <c r="D9" s="63"/>
      <c r="E9" s="63"/>
      <c r="F9" s="64" t="s">
        <v>23</v>
      </c>
      <c r="G9" s="65"/>
      <c r="H9" s="65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1:50" s="66" customFormat="1" ht="18" customHeight="1" x14ac:dyDescent="0.3">
      <c r="A10" s="75"/>
      <c r="B10" s="75"/>
      <c r="C10" s="63"/>
      <c r="D10" s="63"/>
      <c r="E10" s="63"/>
      <c r="F10" s="64" t="s">
        <v>25</v>
      </c>
      <c r="G10" s="65"/>
      <c r="H10" s="65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</row>
    <row r="11" spans="1:50" ht="18" customHeight="1" x14ac:dyDescent="0.25">
      <c r="A11" s="74"/>
      <c r="B11" s="74"/>
      <c r="D11" s="58"/>
      <c r="E11" s="58"/>
      <c r="G11" s="58"/>
      <c r="H11" s="58"/>
      <c r="I11" s="58"/>
      <c r="J11" s="58"/>
      <c r="K11" s="58"/>
      <c r="L11" s="58"/>
      <c r="M11" s="58"/>
    </row>
    <row r="12" spans="1:50" ht="18" customHeight="1" x14ac:dyDescent="0.3">
      <c r="A12" s="74"/>
      <c r="B12" s="74"/>
      <c r="D12" s="58"/>
      <c r="E12" s="58"/>
      <c r="F12" s="72" t="s">
        <v>26</v>
      </c>
      <c r="G12" s="58"/>
      <c r="H12" s="58"/>
      <c r="I12" s="58"/>
      <c r="J12" s="58"/>
      <c r="K12" s="58"/>
      <c r="L12" s="58"/>
      <c r="M12" s="58"/>
    </row>
    <row r="13" spans="1:50" ht="18" customHeight="1" x14ac:dyDescent="0.3">
      <c r="A13" s="74"/>
      <c r="B13" s="74"/>
      <c r="D13" s="58"/>
      <c r="E13" s="58"/>
      <c r="F13" s="73" t="s">
        <v>51</v>
      </c>
      <c r="G13" s="58"/>
      <c r="H13" s="58"/>
      <c r="I13" s="58"/>
      <c r="J13" s="58"/>
      <c r="K13" s="58"/>
      <c r="L13" s="58"/>
      <c r="M13" s="58"/>
    </row>
    <row r="14" spans="1:50" ht="18" customHeight="1" x14ac:dyDescent="0.3">
      <c r="A14" s="74"/>
      <c r="B14" s="74"/>
      <c r="C14" s="68"/>
      <c r="D14" s="58"/>
      <c r="E14" s="81"/>
      <c r="F14" s="73" t="s">
        <v>52</v>
      </c>
      <c r="G14" s="58"/>
      <c r="H14" s="58"/>
      <c r="I14" s="58"/>
      <c r="J14" s="58"/>
      <c r="K14" s="58"/>
      <c r="L14" s="58"/>
      <c r="M14" s="58"/>
    </row>
    <row r="15" spans="1:50" ht="13.5" customHeight="1" x14ac:dyDescent="0.25">
      <c r="A15" s="74"/>
      <c r="B15" s="74"/>
      <c r="C15" s="69"/>
      <c r="D15" s="58"/>
      <c r="E15" s="58"/>
      <c r="G15" s="58"/>
      <c r="H15" s="58"/>
      <c r="I15" s="58"/>
      <c r="J15" s="58"/>
      <c r="K15" s="58"/>
      <c r="L15" s="58"/>
      <c r="M15" s="58"/>
    </row>
    <row r="16" spans="1:50" ht="13.5" customHeight="1" x14ac:dyDescent="0.25">
      <c r="A16" s="74"/>
      <c r="B16" s="74"/>
      <c r="C16" s="69"/>
      <c r="D16" s="58"/>
      <c r="E16" s="58"/>
      <c r="G16" s="58"/>
      <c r="H16" s="58"/>
      <c r="I16" s="58"/>
      <c r="J16" s="58"/>
      <c r="K16" s="58"/>
      <c r="L16" s="58"/>
      <c r="M16" s="58"/>
    </row>
    <row r="17" spans="1:13" ht="14.25" customHeight="1" x14ac:dyDescent="0.3">
      <c r="A17" s="74"/>
      <c r="B17" s="74"/>
      <c r="D17" s="58"/>
      <c r="E17" s="58"/>
      <c r="F17" s="70"/>
      <c r="G17" s="58"/>
      <c r="H17" s="58"/>
      <c r="I17" s="58"/>
      <c r="J17" s="58"/>
      <c r="K17" s="58"/>
      <c r="L17" s="58"/>
      <c r="M17" s="58"/>
    </row>
    <row r="18" spans="1:13" ht="18" customHeight="1" x14ac:dyDescent="0.3">
      <c r="A18" s="74"/>
      <c r="B18" s="74"/>
      <c r="C18" s="69"/>
      <c r="D18" s="58"/>
      <c r="E18" s="58"/>
      <c r="F18" s="67" t="s">
        <v>41</v>
      </c>
      <c r="G18" s="58"/>
      <c r="H18" s="58"/>
      <c r="I18" s="58"/>
      <c r="J18" s="58"/>
      <c r="K18" s="58"/>
      <c r="L18" s="58"/>
      <c r="M18" s="58"/>
    </row>
    <row r="19" spans="1:13" ht="18" customHeight="1" x14ac:dyDescent="0.25">
      <c r="A19" s="74"/>
      <c r="B19" s="74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8" customHeight="1" x14ac:dyDescent="0.25">
      <c r="A20" s="74"/>
      <c r="B20" s="74"/>
      <c r="C20" s="58"/>
      <c r="D20" s="58"/>
      <c r="E20" s="58"/>
      <c r="F20" s="58"/>
      <c r="G20" s="58"/>
      <c r="H20" s="71"/>
      <c r="I20" s="58"/>
      <c r="J20" s="58"/>
      <c r="K20" s="58"/>
      <c r="L20" s="58"/>
      <c r="M20" s="58"/>
    </row>
    <row r="21" spans="1:13" ht="18" customHeight="1" x14ac:dyDescent="0.25">
      <c r="A21" s="74"/>
      <c r="B21" s="74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8" customHeight="1" x14ac:dyDescent="0.25">
      <c r="A22" s="74"/>
      <c r="B22" s="74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8" customHeight="1" x14ac:dyDescent="0.25">
      <c r="A23" s="74"/>
      <c r="B23" s="74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8" customHeight="1" x14ac:dyDescent="0.25">
      <c r="A24" s="74"/>
      <c r="B24" s="74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x14ac:dyDescent="0.25">
      <c r="A25" s="74"/>
      <c r="B25" s="74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x14ac:dyDescent="0.25">
      <c r="A26" s="74"/>
      <c r="B26" s="74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x14ac:dyDescent="0.25">
      <c r="A27" s="74"/>
      <c r="B27" s="74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x14ac:dyDescent="0.25">
      <c r="A28" s="74"/>
      <c r="B28" s="74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x14ac:dyDescent="0.25">
      <c r="A29" s="74"/>
      <c r="B29" s="7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x14ac:dyDescent="0.25">
      <c r="A30" s="74"/>
      <c r="B30" s="74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x14ac:dyDescent="0.25">
      <c r="A31" s="74"/>
      <c r="B31" s="74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x14ac:dyDescent="0.25">
      <c r="A32" s="74"/>
      <c r="B32" s="7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x14ac:dyDescent="0.25">
      <c r="A33" s="74"/>
      <c r="B33" s="7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x14ac:dyDescent="0.25">
      <c r="A34" s="74"/>
      <c r="B34" s="74"/>
      <c r="C34" s="58"/>
      <c r="D34" s="58"/>
      <c r="E34" s="58"/>
      <c r="F34" s="58"/>
      <c r="G34" s="58"/>
      <c r="H34" s="58"/>
      <c r="I34" s="58"/>
      <c r="J34" s="58"/>
      <c r="K34" s="58"/>
    </row>
  </sheetData>
  <hyperlinks>
    <hyperlink ref="F10" r:id="rId1"/>
    <hyperlink ref="F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L20"/>
  <sheetViews>
    <sheetView zoomScale="120" zoomScaleNormal="120" workbookViewId="0"/>
  </sheetViews>
  <sheetFormatPr defaultColWidth="9.109375" defaultRowHeight="13.2" x14ac:dyDescent="0.25"/>
  <cols>
    <col min="1" max="1" width="22.109375" style="44" customWidth="1"/>
    <col min="2" max="15" width="9" style="44" customWidth="1"/>
    <col min="16" max="16384" width="9.109375" style="44"/>
  </cols>
  <sheetData>
    <row r="3" spans="5:12" ht="13.8" thickBot="1" x14ac:dyDescent="0.3"/>
    <row r="4" spans="5:12" x14ac:dyDescent="0.25">
      <c r="E4" s="47"/>
      <c r="F4" s="48"/>
      <c r="G4" s="48"/>
      <c r="H4" s="48"/>
      <c r="I4" s="48"/>
      <c r="J4" s="48"/>
      <c r="K4" s="48"/>
      <c r="L4" s="49"/>
    </row>
    <row r="5" spans="5:12" x14ac:dyDescent="0.25">
      <c r="E5" s="50"/>
      <c r="F5" s="51"/>
      <c r="G5" s="51"/>
      <c r="H5" s="51"/>
      <c r="I5" s="51"/>
      <c r="J5" s="52" t="s">
        <v>20</v>
      </c>
      <c r="K5" s="41" t="s">
        <v>22</v>
      </c>
      <c r="L5" s="53"/>
    </row>
    <row r="6" spans="5:12" x14ac:dyDescent="0.25">
      <c r="E6" s="50"/>
      <c r="F6" s="51"/>
      <c r="G6" s="51"/>
      <c r="H6" s="51"/>
      <c r="I6" s="51"/>
      <c r="J6" s="52"/>
      <c r="K6" s="51"/>
      <c r="L6" s="53"/>
    </row>
    <row r="7" spans="5:12" x14ac:dyDescent="0.25">
      <c r="E7" s="50"/>
      <c r="F7" s="51"/>
      <c r="G7" s="51"/>
      <c r="H7" s="51"/>
      <c r="I7" s="51"/>
      <c r="J7" s="52" t="s">
        <v>21</v>
      </c>
      <c r="K7" s="41">
        <v>30</v>
      </c>
      <c r="L7" s="53" t="s">
        <v>19</v>
      </c>
    </row>
    <row r="8" spans="5:12" x14ac:dyDescent="0.25">
      <c r="E8" s="50"/>
      <c r="F8" s="51"/>
      <c r="G8" s="51"/>
      <c r="H8" s="51"/>
      <c r="I8" s="51"/>
      <c r="J8" s="52"/>
      <c r="K8" s="51"/>
      <c r="L8" s="53"/>
    </row>
    <row r="9" spans="5:12" x14ac:dyDescent="0.25">
      <c r="E9" s="50"/>
      <c r="F9" s="51"/>
      <c r="G9" s="51"/>
      <c r="H9" s="51"/>
      <c r="I9" s="51"/>
      <c r="J9" s="77" t="s">
        <v>40</v>
      </c>
      <c r="K9" s="78">
        <f>IF(K5="h",VLOOKUP(K7,H_PT!A66:J166,10),IF(K5="m",VLOOKUP(K7,M_PT!A66:J166,10),""))</f>
        <v>47.487408759124094</v>
      </c>
      <c r="L9" s="80" t="s">
        <v>19</v>
      </c>
    </row>
    <row r="10" spans="5:12" x14ac:dyDescent="0.25">
      <c r="E10" s="50"/>
      <c r="F10" s="51"/>
      <c r="G10" s="51"/>
      <c r="H10" s="51"/>
      <c r="I10" s="51"/>
      <c r="J10" s="52"/>
      <c r="K10" s="51"/>
      <c r="L10" s="53"/>
    </row>
    <row r="11" spans="5:12" x14ac:dyDescent="0.25">
      <c r="E11" s="50"/>
      <c r="F11" s="51"/>
      <c r="G11" s="51"/>
      <c r="H11" s="51"/>
      <c r="I11" s="51"/>
      <c r="J11" s="77" t="s">
        <v>27</v>
      </c>
      <c r="K11" s="41">
        <v>80</v>
      </c>
      <c r="L11" s="53" t="s">
        <v>19</v>
      </c>
    </row>
    <row r="12" spans="5:12" x14ac:dyDescent="0.25">
      <c r="E12" s="50"/>
      <c r="F12" s="51"/>
      <c r="G12" s="51"/>
      <c r="H12" s="51"/>
      <c r="I12" s="51"/>
      <c r="J12" s="51"/>
      <c r="K12" s="51"/>
      <c r="L12" s="53"/>
    </row>
    <row r="13" spans="5:12" x14ac:dyDescent="0.25">
      <c r="E13" s="50"/>
      <c r="F13" s="51"/>
      <c r="G13" s="51"/>
      <c r="H13" s="51"/>
      <c r="I13" s="51"/>
      <c r="J13" s="52" t="str">
        <f>"A probabilidade de eu estar vivo aos "&amp;K11&amp;" anos é:"</f>
        <v>A probabilidade de eu estar vivo aos 80 anos é:</v>
      </c>
      <c r="K13" s="54">
        <f>IF(K5="h",1-VLOOKUP(K11,H_PT!A66:I166,9),IF(K5="m",1-VLOOKUP(K11,M_PT!A66:I166,9),""))</f>
        <v>0.54427186236663727</v>
      </c>
      <c r="L13" s="53"/>
    </row>
    <row r="14" spans="5:12" ht="13.8" thickBot="1" x14ac:dyDescent="0.3">
      <c r="E14" s="55"/>
      <c r="F14" s="56"/>
      <c r="G14" s="56"/>
      <c r="H14" s="56"/>
      <c r="I14" s="56"/>
      <c r="J14" s="56"/>
      <c r="K14" s="56"/>
      <c r="L14" s="57"/>
    </row>
    <row r="17" spans="5:10" x14ac:dyDescent="0.25">
      <c r="E17" s="45"/>
      <c r="F17" s="45"/>
      <c r="G17" s="45"/>
      <c r="H17" s="45"/>
      <c r="I17" s="45"/>
      <c r="J17" s="45"/>
    </row>
    <row r="18" spans="5:10" x14ac:dyDescent="0.25">
      <c r="E18" s="45"/>
      <c r="F18" s="76" t="s">
        <v>49</v>
      </c>
      <c r="G18" s="45"/>
      <c r="H18" s="45"/>
      <c r="I18" s="45"/>
      <c r="J18" s="45"/>
    </row>
    <row r="19" spans="5:10" x14ac:dyDescent="0.25">
      <c r="E19" s="45"/>
      <c r="F19" s="46" t="s">
        <v>23</v>
      </c>
      <c r="G19" s="45"/>
      <c r="H19" s="45"/>
      <c r="I19" s="45"/>
      <c r="J19" s="45"/>
    </row>
    <row r="20" spans="5:10" x14ac:dyDescent="0.25">
      <c r="E20" s="45"/>
      <c r="F20" s="45"/>
      <c r="G20" s="45"/>
      <c r="H20" s="45"/>
      <c r="I20" s="45"/>
      <c r="J20" s="45"/>
    </row>
  </sheetData>
  <phoneticPr fontId="3" type="noConversion"/>
  <hyperlinks>
    <hyperlink ref="F19" r:id="rId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0"/>
  <sheetViews>
    <sheetView topLeftCell="A58" zoomScaleNormal="100" workbookViewId="0">
      <selection activeCell="A58" sqref="A58"/>
    </sheetView>
  </sheetViews>
  <sheetFormatPr defaultRowHeight="13.2" x14ac:dyDescent="0.25"/>
  <cols>
    <col min="1" max="1" width="13.33203125" customWidth="1"/>
    <col min="2" max="2" width="11.88671875" customWidth="1"/>
    <col min="3" max="3" width="12.44140625" style="31" customWidth="1"/>
    <col min="4" max="4" width="11.88671875" customWidth="1"/>
    <col min="5" max="5" width="12.33203125" customWidth="1"/>
    <col min="6" max="6" width="11.88671875" customWidth="1"/>
    <col min="7" max="7" width="11.109375" customWidth="1"/>
    <col min="8" max="8" width="11.88671875" customWidth="1"/>
    <col min="9" max="9" width="13.33203125" customWidth="1"/>
    <col min="10" max="10" width="11.88671875" customWidth="1"/>
    <col min="11" max="11" width="12.44140625" customWidth="1"/>
    <col min="12" max="12" width="11.88671875" customWidth="1"/>
    <col min="13" max="13" width="12.5546875" customWidth="1"/>
    <col min="14" max="14" width="11.88671875" customWidth="1"/>
    <col min="15" max="15" width="11.109375" customWidth="1"/>
  </cols>
  <sheetData>
    <row r="1" spans="1:15" ht="14.25" customHeight="1" x14ac:dyDescent="0.25"/>
    <row r="2" spans="1:15" ht="29.25" customHeight="1" x14ac:dyDescent="0.25">
      <c r="A2" s="85" t="s">
        <v>43</v>
      </c>
      <c r="B2" s="85"/>
      <c r="C2" s="85"/>
      <c r="D2" s="85"/>
      <c r="E2" s="85"/>
      <c r="F2" s="85"/>
      <c r="G2" s="85"/>
      <c r="I2" s="85" t="s">
        <v>44</v>
      </c>
      <c r="J2" s="85"/>
      <c r="K2" s="85"/>
      <c r="L2" s="85"/>
      <c r="M2" s="85"/>
      <c r="N2" s="85"/>
      <c r="O2" s="85"/>
    </row>
    <row r="3" spans="1:15" s="9" customFormat="1" ht="32.25" customHeight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/>
      <c r="I3" s="6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8" t="s">
        <v>6</v>
      </c>
    </row>
    <row r="4" spans="1:15" s="9" customFormat="1" ht="9.75" customHeight="1" x14ac:dyDescent="0.25">
      <c r="A4" s="1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/>
      <c r="I4" s="1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1" t="s">
        <v>13</v>
      </c>
    </row>
    <row r="5" spans="1:15" s="15" customFormat="1" ht="8.4" x14ac:dyDescent="0.1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4">
        <v>7</v>
      </c>
      <c r="I5" s="12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4">
        <v>7</v>
      </c>
    </row>
    <row r="6" spans="1:15" ht="11.1" customHeight="1" x14ac:dyDescent="0.25">
      <c r="A6" s="16">
        <v>0</v>
      </c>
      <c r="B6" s="17">
        <v>3.1050000000000001E-3</v>
      </c>
      <c r="C6" s="82">
        <v>100000</v>
      </c>
      <c r="D6" s="18">
        <v>310</v>
      </c>
      <c r="E6" s="82">
        <v>99806</v>
      </c>
      <c r="F6" s="83">
        <v>8024392</v>
      </c>
      <c r="G6" s="2">
        <v>80.239999999999995</v>
      </c>
      <c r="I6" s="16">
        <v>50</v>
      </c>
      <c r="J6" s="17">
        <v>3.473E-3</v>
      </c>
      <c r="K6" s="83">
        <v>96245</v>
      </c>
      <c r="L6" s="18">
        <v>334</v>
      </c>
      <c r="M6" s="83">
        <v>96077</v>
      </c>
      <c r="N6" s="83">
        <v>3079621</v>
      </c>
      <c r="O6" s="2">
        <v>32</v>
      </c>
    </row>
    <row r="7" spans="1:15" ht="11.1" customHeight="1" x14ac:dyDescent="0.25">
      <c r="A7" s="19">
        <v>1</v>
      </c>
      <c r="B7" s="20">
        <v>2.4800000000000001E-4</v>
      </c>
      <c r="C7" s="82">
        <v>99690</v>
      </c>
      <c r="D7" s="21">
        <v>25</v>
      </c>
      <c r="E7" s="82">
        <v>99677</v>
      </c>
      <c r="F7" s="83">
        <v>7924587</v>
      </c>
      <c r="G7" s="3">
        <v>79.489999999999995</v>
      </c>
      <c r="I7" s="19">
        <v>51</v>
      </c>
      <c r="J7" s="20">
        <v>3.6610000000000002E-3</v>
      </c>
      <c r="K7" s="83">
        <v>95910</v>
      </c>
      <c r="L7" s="21">
        <v>351</v>
      </c>
      <c r="M7" s="83">
        <v>95735</v>
      </c>
      <c r="N7" s="83">
        <v>2983543</v>
      </c>
      <c r="O7" s="3">
        <v>31.11</v>
      </c>
    </row>
    <row r="8" spans="1:15" ht="11.1" customHeight="1" x14ac:dyDescent="0.25">
      <c r="A8" s="19">
        <v>2</v>
      </c>
      <c r="B8" s="20">
        <v>2.05E-4</v>
      </c>
      <c r="C8" s="82">
        <v>99665</v>
      </c>
      <c r="D8" s="21">
        <v>20</v>
      </c>
      <c r="E8" s="82">
        <v>99655</v>
      </c>
      <c r="F8" s="83">
        <v>7824910</v>
      </c>
      <c r="G8" s="3">
        <v>78.510000000000005</v>
      </c>
      <c r="I8" s="19">
        <v>52</v>
      </c>
      <c r="J8" s="20">
        <v>3.9950000000000003E-3</v>
      </c>
      <c r="K8" s="83">
        <v>95559</v>
      </c>
      <c r="L8" s="21">
        <v>382</v>
      </c>
      <c r="M8" s="83">
        <v>95368</v>
      </c>
      <c r="N8" s="83">
        <v>2887809</v>
      </c>
      <c r="O8" s="3">
        <v>30.22</v>
      </c>
    </row>
    <row r="9" spans="1:15" ht="11.1" customHeight="1" x14ac:dyDescent="0.25">
      <c r="A9" s="19">
        <v>3</v>
      </c>
      <c r="B9" s="20">
        <v>1.3300000000000001E-4</v>
      </c>
      <c r="C9" s="82">
        <v>99644</v>
      </c>
      <c r="D9" s="21">
        <v>13</v>
      </c>
      <c r="E9" s="82">
        <v>99638</v>
      </c>
      <c r="F9" s="83">
        <v>7725255</v>
      </c>
      <c r="G9" s="3">
        <v>77.53</v>
      </c>
      <c r="I9" s="19">
        <v>53</v>
      </c>
      <c r="J9" s="20">
        <v>4.2729999999999999E-3</v>
      </c>
      <c r="K9" s="83">
        <v>95177</v>
      </c>
      <c r="L9" s="21">
        <v>407</v>
      </c>
      <c r="M9" s="83">
        <v>94974</v>
      </c>
      <c r="N9" s="83">
        <v>2792440</v>
      </c>
      <c r="O9" s="3">
        <v>29.34</v>
      </c>
    </row>
    <row r="10" spans="1:15" ht="11.1" customHeight="1" x14ac:dyDescent="0.25">
      <c r="A10" s="19">
        <v>4</v>
      </c>
      <c r="B10" s="20">
        <v>9.7E-5</v>
      </c>
      <c r="C10" s="82">
        <v>99631</v>
      </c>
      <c r="D10" s="21">
        <v>10</v>
      </c>
      <c r="E10" s="82">
        <v>99626</v>
      </c>
      <c r="F10" s="83">
        <v>7625617</v>
      </c>
      <c r="G10" s="3">
        <v>76.540000000000006</v>
      </c>
      <c r="I10" s="19">
        <v>54</v>
      </c>
      <c r="J10" s="20">
        <v>4.5640000000000003E-3</v>
      </c>
      <c r="K10" s="83">
        <v>94771</v>
      </c>
      <c r="L10" s="21">
        <v>433</v>
      </c>
      <c r="M10" s="83">
        <v>94554</v>
      </c>
      <c r="N10" s="83">
        <v>2697466</v>
      </c>
      <c r="O10" s="3">
        <v>28.46</v>
      </c>
    </row>
    <row r="11" spans="1:15" ht="11.1" customHeight="1" x14ac:dyDescent="0.25">
      <c r="A11" s="19">
        <v>5</v>
      </c>
      <c r="B11" s="20">
        <v>1.06E-4</v>
      </c>
      <c r="C11" s="82">
        <v>99621</v>
      </c>
      <c r="D11" s="21">
        <v>11</v>
      </c>
      <c r="E11" s="82">
        <v>99616</v>
      </c>
      <c r="F11" s="83">
        <v>7525991</v>
      </c>
      <c r="G11" s="3">
        <v>75.55</v>
      </c>
      <c r="I11" s="19">
        <v>55</v>
      </c>
      <c r="J11" s="20">
        <v>4.7939999999999997E-3</v>
      </c>
      <c r="K11" s="83">
        <v>94338</v>
      </c>
      <c r="L11" s="21">
        <v>452</v>
      </c>
      <c r="M11" s="83">
        <v>94112</v>
      </c>
      <c r="N11" s="83">
        <v>2602912</v>
      </c>
      <c r="O11" s="3">
        <v>27.59</v>
      </c>
    </row>
    <row r="12" spans="1:15" ht="11.1" customHeight="1" x14ac:dyDescent="0.25">
      <c r="A12" s="19">
        <v>6</v>
      </c>
      <c r="B12" s="20">
        <v>6.4999999999999994E-5</v>
      </c>
      <c r="C12" s="82">
        <v>99611</v>
      </c>
      <c r="D12" s="21">
        <v>7</v>
      </c>
      <c r="E12" s="82">
        <v>99608</v>
      </c>
      <c r="F12" s="83">
        <v>7426375</v>
      </c>
      <c r="G12" s="3">
        <v>74.55</v>
      </c>
      <c r="I12" s="19">
        <v>56</v>
      </c>
      <c r="J12" s="20">
        <v>5.2259999999999997E-3</v>
      </c>
      <c r="K12" s="83">
        <v>93886</v>
      </c>
      <c r="L12" s="21">
        <v>491</v>
      </c>
      <c r="M12" s="83">
        <v>93641</v>
      </c>
      <c r="N12" s="83">
        <v>2508800</v>
      </c>
      <c r="O12" s="3">
        <v>26.72</v>
      </c>
    </row>
    <row r="13" spans="1:15" ht="11.1" customHeight="1" x14ac:dyDescent="0.25">
      <c r="A13" s="19">
        <v>7</v>
      </c>
      <c r="B13" s="20">
        <v>9.7E-5</v>
      </c>
      <c r="C13" s="82">
        <v>99604</v>
      </c>
      <c r="D13" s="21">
        <v>10</v>
      </c>
      <c r="E13" s="82">
        <v>99600</v>
      </c>
      <c r="F13" s="83">
        <v>7326767</v>
      </c>
      <c r="G13" s="3">
        <v>73.56</v>
      </c>
      <c r="I13" s="19">
        <v>57</v>
      </c>
      <c r="J13" s="20">
        <v>5.6379999999999998E-3</v>
      </c>
      <c r="K13" s="83">
        <v>93395</v>
      </c>
      <c r="L13" s="21">
        <v>527</v>
      </c>
      <c r="M13" s="83">
        <v>93132</v>
      </c>
      <c r="N13" s="83">
        <v>2415159</v>
      </c>
      <c r="O13" s="3">
        <v>25.86</v>
      </c>
    </row>
    <row r="14" spans="1:15" ht="11.1" customHeight="1" x14ac:dyDescent="0.25">
      <c r="A14" s="19">
        <v>8</v>
      </c>
      <c r="B14" s="20">
        <v>1.06E-4</v>
      </c>
      <c r="C14" s="82">
        <v>99595</v>
      </c>
      <c r="D14" s="21">
        <v>11</v>
      </c>
      <c r="E14" s="82">
        <v>99589</v>
      </c>
      <c r="F14" s="83">
        <v>7227168</v>
      </c>
      <c r="G14" s="3">
        <v>72.569999999999993</v>
      </c>
      <c r="I14" s="19">
        <v>58</v>
      </c>
      <c r="J14" s="20">
        <v>5.8399999999999997E-3</v>
      </c>
      <c r="K14" s="83">
        <v>92869</v>
      </c>
      <c r="L14" s="21">
        <v>542</v>
      </c>
      <c r="M14" s="83">
        <v>92598</v>
      </c>
      <c r="N14" s="83">
        <v>2322027</v>
      </c>
      <c r="O14" s="3">
        <v>25</v>
      </c>
    </row>
    <row r="15" spans="1:15" ht="11.1" customHeight="1" x14ac:dyDescent="0.25">
      <c r="A15" s="19">
        <v>9</v>
      </c>
      <c r="B15" s="20">
        <v>8.6000000000000003E-5</v>
      </c>
      <c r="C15" s="82">
        <v>99584</v>
      </c>
      <c r="D15" s="21">
        <v>9</v>
      </c>
      <c r="E15" s="82">
        <v>99580</v>
      </c>
      <c r="F15" s="83">
        <v>7127578</v>
      </c>
      <c r="G15" s="3">
        <v>71.569999999999993</v>
      </c>
      <c r="I15" s="19">
        <v>59</v>
      </c>
      <c r="J15" s="20">
        <v>6.2389999999999998E-3</v>
      </c>
      <c r="K15" s="83">
        <v>92326</v>
      </c>
      <c r="L15" s="21">
        <v>576</v>
      </c>
      <c r="M15" s="83">
        <v>92038</v>
      </c>
      <c r="N15" s="83">
        <v>2229429</v>
      </c>
      <c r="O15" s="3">
        <v>24.15</v>
      </c>
    </row>
    <row r="16" spans="1:15" ht="11.1" customHeight="1" x14ac:dyDescent="0.25">
      <c r="A16" s="19">
        <v>10</v>
      </c>
      <c r="B16" s="20">
        <v>1.12E-4</v>
      </c>
      <c r="C16" s="82">
        <v>99576</v>
      </c>
      <c r="D16" s="21">
        <v>11</v>
      </c>
      <c r="E16" s="82">
        <v>99570</v>
      </c>
      <c r="F16" s="83">
        <v>7027998</v>
      </c>
      <c r="G16" s="3">
        <v>70.58</v>
      </c>
      <c r="I16" s="19">
        <v>60</v>
      </c>
      <c r="J16" s="20">
        <v>6.6020000000000002E-3</v>
      </c>
      <c r="K16" s="83">
        <v>91750</v>
      </c>
      <c r="L16" s="21">
        <v>606</v>
      </c>
      <c r="M16" s="83">
        <v>91448</v>
      </c>
      <c r="N16" s="83">
        <v>2137391</v>
      </c>
      <c r="O16" s="3">
        <v>23.3</v>
      </c>
    </row>
    <row r="17" spans="1:15" ht="11.1" customHeight="1" x14ac:dyDescent="0.25">
      <c r="A17" s="19">
        <v>11</v>
      </c>
      <c r="B17" s="20">
        <v>8.8999999999999995E-5</v>
      </c>
      <c r="C17" s="82">
        <v>99564</v>
      </c>
      <c r="D17" s="21">
        <v>9</v>
      </c>
      <c r="E17" s="82">
        <v>99560</v>
      </c>
      <c r="F17" s="83">
        <v>6928428</v>
      </c>
      <c r="G17" s="3">
        <v>69.59</v>
      </c>
      <c r="I17" s="19">
        <v>61</v>
      </c>
      <c r="J17" s="20">
        <v>7.2740000000000001E-3</v>
      </c>
      <c r="K17" s="83">
        <v>91145</v>
      </c>
      <c r="L17" s="21">
        <v>663</v>
      </c>
      <c r="M17" s="83">
        <v>90813</v>
      </c>
      <c r="N17" s="83">
        <v>2045943</v>
      </c>
      <c r="O17" s="3">
        <v>22.45</v>
      </c>
    </row>
    <row r="18" spans="1:15" ht="11.1" customHeight="1" x14ac:dyDescent="0.25">
      <c r="A18" s="19">
        <v>12</v>
      </c>
      <c r="B18" s="20">
        <v>6.7000000000000002E-5</v>
      </c>
      <c r="C18" s="82">
        <v>99556</v>
      </c>
      <c r="D18" s="21">
        <v>7</v>
      </c>
      <c r="E18" s="82">
        <v>99552</v>
      </c>
      <c r="F18" s="83">
        <v>6828868</v>
      </c>
      <c r="G18" s="3">
        <v>68.59</v>
      </c>
      <c r="I18" s="19">
        <v>62</v>
      </c>
      <c r="J18" s="20">
        <v>7.7600000000000004E-3</v>
      </c>
      <c r="K18" s="83">
        <v>90482</v>
      </c>
      <c r="L18" s="21">
        <v>702</v>
      </c>
      <c r="M18" s="83">
        <v>90131</v>
      </c>
      <c r="N18" s="83">
        <v>1955130</v>
      </c>
      <c r="O18" s="3">
        <v>21.61</v>
      </c>
    </row>
    <row r="19" spans="1:15" ht="11.1" customHeight="1" x14ac:dyDescent="0.25">
      <c r="A19" s="19">
        <v>13</v>
      </c>
      <c r="B19" s="20">
        <v>8.7000000000000001E-5</v>
      </c>
      <c r="C19" s="82">
        <v>99549</v>
      </c>
      <c r="D19" s="21">
        <v>9</v>
      </c>
      <c r="E19" s="82">
        <v>99545</v>
      </c>
      <c r="F19" s="83">
        <v>6729316</v>
      </c>
      <c r="G19" s="3">
        <v>67.599999999999994</v>
      </c>
      <c r="I19" s="19">
        <v>63</v>
      </c>
      <c r="J19" s="20">
        <v>8.0239999999999999E-3</v>
      </c>
      <c r="K19" s="83">
        <v>89779</v>
      </c>
      <c r="L19" s="21">
        <v>720</v>
      </c>
      <c r="M19" s="83">
        <v>89419</v>
      </c>
      <c r="N19" s="83">
        <v>1865000</v>
      </c>
      <c r="O19" s="3">
        <v>20.77</v>
      </c>
    </row>
    <row r="20" spans="1:15" ht="11.1" customHeight="1" x14ac:dyDescent="0.25">
      <c r="A20" s="19">
        <v>14</v>
      </c>
      <c r="B20" s="20">
        <v>1.3799999999999999E-4</v>
      </c>
      <c r="C20" s="82">
        <v>99540</v>
      </c>
      <c r="D20" s="21">
        <v>14</v>
      </c>
      <c r="E20" s="82">
        <v>99533</v>
      </c>
      <c r="F20" s="83">
        <v>6629771</v>
      </c>
      <c r="G20" s="3">
        <v>66.599999999999994</v>
      </c>
      <c r="I20" s="19">
        <v>64</v>
      </c>
      <c r="J20" s="20">
        <v>9.2999999999999992E-3</v>
      </c>
      <c r="K20" s="83">
        <v>89059</v>
      </c>
      <c r="L20" s="21">
        <v>828</v>
      </c>
      <c r="M20" s="83">
        <v>88645</v>
      </c>
      <c r="N20" s="83">
        <v>1775580</v>
      </c>
      <c r="O20" s="3">
        <v>19.940000000000001</v>
      </c>
    </row>
    <row r="21" spans="1:15" ht="11.1" customHeight="1" x14ac:dyDescent="0.25">
      <c r="A21" s="19">
        <v>15</v>
      </c>
      <c r="B21" s="20">
        <v>1.94E-4</v>
      </c>
      <c r="C21" s="82">
        <v>99527</v>
      </c>
      <c r="D21" s="21">
        <v>19</v>
      </c>
      <c r="E21" s="82">
        <v>99517</v>
      </c>
      <c r="F21" s="83">
        <v>6530238</v>
      </c>
      <c r="G21" s="3">
        <v>65.61</v>
      </c>
      <c r="I21" s="19">
        <v>65</v>
      </c>
      <c r="J21" s="20">
        <v>9.7470000000000005E-3</v>
      </c>
      <c r="K21" s="83">
        <v>88231</v>
      </c>
      <c r="L21" s="21">
        <v>860</v>
      </c>
      <c r="M21" s="83">
        <v>87801</v>
      </c>
      <c r="N21" s="83">
        <v>1686936</v>
      </c>
      <c r="O21" s="3">
        <v>19.12</v>
      </c>
    </row>
    <row r="22" spans="1:15" ht="11.1" customHeight="1" x14ac:dyDescent="0.25">
      <c r="A22" s="19">
        <v>16</v>
      </c>
      <c r="B22" s="20">
        <v>2.13E-4</v>
      </c>
      <c r="C22" s="82">
        <v>99507</v>
      </c>
      <c r="D22" s="21">
        <v>21</v>
      </c>
      <c r="E22" s="82">
        <v>99497</v>
      </c>
      <c r="F22" s="83">
        <v>6430721</v>
      </c>
      <c r="G22" s="3">
        <v>64.63</v>
      </c>
      <c r="I22" s="19">
        <v>66</v>
      </c>
      <c r="J22" s="20">
        <v>1.0533000000000001E-2</v>
      </c>
      <c r="K22" s="83">
        <v>87371</v>
      </c>
      <c r="L22" s="21">
        <v>920</v>
      </c>
      <c r="M22" s="83">
        <v>86911</v>
      </c>
      <c r="N22" s="83">
        <v>1599135</v>
      </c>
      <c r="O22" s="3">
        <v>18.3</v>
      </c>
    </row>
    <row r="23" spans="1:15" ht="11.1" customHeight="1" x14ac:dyDescent="0.25">
      <c r="A23" s="19">
        <v>17</v>
      </c>
      <c r="B23" s="20">
        <v>1.6899999999999999E-4</v>
      </c>
      <c r="C23" s="82">
        <v>99486</v>
      </c>
      <c r="D23" s="21">
        <v>17</v>
      </c>
      <c r="E23" s="82">
        <v>99478</v>
      </c>
      <c r="F23" s="83">
        <v>6331224</v>
      </c>
      <c r="G23" s="3">
        <v>63.64</v>
      </c>
      <c r="I23" s="19">
        <v>67</v>
      </c>
      <c r="J23" s="20">
        <v>1.1421000000000001E-2</v>
      </c>
      <c r="K23" s="83">
        <v>86451</v>
      </c>
      <c r="L23" s="21">
        <v>987</v>
      </c>
      <c r="M23" s="83">
        <v>85957</v>
      </c>
      <c r="N23" s="83">
        <v>1512224</v>
      </c>
      <c r="O23" s="3">
        <v>17.489999999999998</v>
      </c>
    </row>
    <row r="24" spans="1:15" ht="11.1" customHeight="1" x14ac:dyDescent="0.25">
      <c r="A24" s="19">
        <v>18</v>
      </c>
      <c r="B24" s="20">
        <v>2.8499999999999999E-4</v>
      </c>
      <c r="C24" s="82">
        <v>99469</v>
      </c>
      <c r="D24" s="21">
        <v>28</v>
      </c>
      <c r="E24" s="82">
        <v>99455</v>
      </c>
      <c r="F24" s="83">
        <v>6231747</v>
      </c>
      <c r="G24" s="3">
        <v>62.65</v>
      </c>
      <c r="I24" s="19">
        <v>68</v>
      </c>
      <c r="J24" s="20">
        <v>1.2619999999999999E-2</v>
      </c>
      <c r="K24" s="83">
        <v>85463</v>
      </c>
      <c r="L24" s="21">
        <v>1079</v>
      </c>
      <c r="M24" s="83">
        <v>84924</v>
      </c>
      <c r="N24" s="83">
        <v>1426267</v>
      </c>
      <c r="O24" s="3">
        <v>16.690000000000001</v>
      </c>
    </row>
    <row r="25" spans="1:15" ht="11.1" customHeight="1" x14ac:dyDescent="0.25">
      <c r="A25" s="19">
        <v>19</v>
      </c>
      <c r="B25" s="20">
        <v>2.7599999999999999E-4</v>
      </c>
      <c r="C25" s="82">
        <v>99441</v>
      </c>
      <c r="D25" s="21">
        <v>27</v>
      </c>
      <c r="E25" s="82">
        <v>99427</v>
      </c>
      <c r="F25" s="83">
        <v>6132292</v>
      </c>
      <c r="G25" s="3">
        <v>61.67</v>
      </c>
      <c r="I25" s="19">
        <v>69</v>
      </c>
      <c r="J25" s="20">
        <v>1.3884000000000001E-2</v>
      </c>
      <c r="K25" s="83">
        <v>84385</v>
      </c>
      <c r="L25" s="21">
        <v>1172</v>
      </c>
      <c r="M25" s="83">
        <v>83799</v>
      </c>
      <c r="N25" s="83">
        <v>1341343</v>
      </c>
      <c r="O25" s="3">
        <v>15.9</v>
      </c>
    </row>
    <row r="26" spans="1:15" ht="11.1" customHeight="1" x14ac:dyDescent="0.25">
      <c r="A26" s="19">
        <v>20</v>
      </c>
      <c r="B26" s="20">
        <v>3.3199999999999999E-4</v>
      </c>
      <c r="C26" s="82">
        <v>99413</v>
      </c>
      <c r="D26" s="21">
        <v>33</v>
      </c>
      <c r="E26" s="82">
        <v>99397</v>
      </c>
      <c r="F26" s="83">
        <v>6032865</v>
      </c>
      <c r="G26" s="3">
        <v>60.68</v>
      </c>
      <c r="I26" s="19">
        <v>70</v>
      </c>
      <c r="J26" s="20">
        <v>1.5172E-2</v>
      </c>
      <c r="K26" s="83">
        <v>83213</v>
      </c>
      <c r="L26" s="21">
        <v>1263</v>
      </c>
      <c r="M26" s="83">
        <v>82582</v>
      </c>
      <c r="N26" s="83">
        <v>1257545</v>
      </c>
      <c r="O26" s="3">
        <v>15.11</v>
      </c>
    </row>
    <row r="27" spans="1:15" ht="11.1" customHeight="1" x14ac:dyDescent="0.25">
      <c r="A27" s="19">
        <v>21</v>
      </c>
      <c r="B27" s="20">
        <v>3.8200000000000002E-4</v>
      </c>
      <c r="C27" s="82">
        <v>99380</v>
      </c>
      <c r="D27" s="21">
        <v>38</v>
      </c>
      <c r="E27" s="82">
        <v>99361</v>
      </c>
      <c r="F27" s="83">
        <v>5933468</v>
      </c>
      <c r="G27" s="3">
        <v>59.7</v>
      </c>
      <c r="I27" s="19">
        <v>71</v>
      </c>
      <c r="J27" s="20">
        <v>1.6282000000000001E-2</v>
      </c>
      <c r="K27" s="83">
        <v>81950</v>
      </c>
      <c r="L27" s="21">
        <v>1334</v>
      </c>
      <c r="M27" s="83">
        <v>81283</v>
      </c>
      <c r="N27" s="83">
        <v>1174963</v>
      </c>
      <c r="O27" s="3">
        <v>14.34</v>
      </c>
    </row>
    <row r="28" spans="1:15" ht="11.1" customHeight="1" x14ac:dyDescent="0.25">
      <c r="A28" s="19">
        <v>22</v>
      </c>
      <c r="B28" s="20">
        <v>4.37E-4</v>
      </c>
      <c r="C28" s="82">
        <v>99342</v>
      </c>
      <c r="D28" s="21">
        <v>43</v>
      </c>
      <c r="E28" s="82">
        <v>99321</v>
      </c>
      <c r="F28" s="83">
        <v>5834106</v>
      </c>
      <c r="G28" s="3">
        <v>58.73</v>
      </c>
      <c r="I28" s="19">
        <v>72</v>
      </c>
      <c r="J28" s="20">
        <v>1.7576000000000001E-2</v>
      </c>
      <c r="K28" s="83">
        <v>80616</v>
      </c>
      <c r="L28" s="21">
        <v>1417</v>
      </c>
      <c r="M28" s="83">
        <v>79908</v>
      </c>
      <c r="N28" s="83">
        <v>1093679</v>
      </c>
      <c r="O28" s="3">
        <v>13.57</v>
      </c>
    </row>
    <row r="29" spans="1:15" ht="11.1" customHeight="1" x14ac:dyDescent="0.25">
      <c r="A29" s="19">
        <v>23</v>
      </c>
      <c r="B29" s="20">
        <v>3.5300000000000002E-4</v>
      </c>
      <c r="C29" s="82">
        <v>99299</v>
      </c>
      <c r="D29" s="21">
        <v>35</v>
      </c>
      <c r="E29" s="82">
        <v>99281</v>
      </c>
      <c r="F29" s="83">
        <v>5734786</v>
      </c>
      <c r="G29" s="3">
        <v>57.75</v>
      </c>
      <c r="I29" s="19">
        <v>73</v>
      </c>
      <c r="J29" s="20">
        <v>2.0594000000000001E-2</v>
      </c>
      <c r="K29" s="83">
        <v>79199</v>
      </c>
      <c r="L29" s="21">
        <v>1631</v>
      </c>
      <c r="M29" s="83">
        <v>78384</v>
      </c>
      <c r="N29" s="83">
        <v>1013772</v>
      </c>
      <c r="O29" s="3">
        <v>12.8</v>
      </c>
    </row>
    <row r="30" spans="1:15" ht="11.1" customHeight="1" x14ac:dyDescent="0.25">
      <c r="A30" s="19">
        <v>24</v>
      </c>
      <c r="B30" s="20">
        <v>4.1100000000000002E-4</v>
      </c>
      <c r="C30" s="82">
        <v>99264</v>
      </c>
      <c r="D30" s="21">
        <v>41</v>
      </c>
      <c r="E30" s="82">
        <v>99244</v>
      </c>
      <c r="F30" s="83">
        <v>5635504</v>
      </c>
      <c r="G30" s="3">
        <v>56.77</v>
      </c>
      <c r="I30" s="19">
        <v>74</v>
      </c>
      <c r="J30" s="20">
        <v>2.3393000000000001E-2</v>
      </c>
      <c r="K30" s="83">
        <v>77568</v>
      </c>
      <c r="L30" s="21">
        <v>1815</v>
      </c>
      <c r="M30" s="83">
        <v>76661</v>
      </c>
      <c r="N30" s="83">
        <v>935388</v>
      </c>
      <c r="O30" s="3">
        <v>12.06</v>
      </c>
    </row>
    <row r="31" spans="1:15" ht="11.1" customHeight="1" x14ac:dyDescent="0.25">
      <c r="A31" s="19">
        <v>25</v>
      </c>
      <c r="B31" s="20">
        <v>4.3899999999999999E-4</v>
      </c>
      <c r="C31" s="82">
        <v>99223</v>
      </c>
      <c r="D31" s="21">
        <v>44</v>
      </c>
      <c r="E31" s="82">
        <v>99201</v>
      </c>
      <c r="F31" s="83">
        <v>5536261</v>
      </c>
      <c r="G31" s="3">
        <v>55.8</v>
      </c>
      <c r="I31" s="19">
        <v>75</v>
      </c>
      <c r="J31" s="20">
        <v>2.6117999999999999E-2</v>
      </c>
      <c r="K31" s="83">
        <v>75754</v>
      </c>
      <c r="L31" s="21">
        <v>1979</v>
      </c>
      <c r="M31" s="83">
        <v>74764</v>
      </c>
      <c r="N31" s="83">
        <v>858727</v>
      </c>
      <c r="O31" s="3">
        <v>11.34</v>
      </c>
    </row>
    <row r="32" spans="1:15" ht="11.1" customHeight="1" x14ac:dyDescent="0.25">
      <c r="A32" s="19">
        <v>26</v>
      </c>
      <c r="B32" s="20">
        <v>3.79E-4</v>
      </c>
      <c r="C32" s="82">
        <v>99180</v>
      </c>
      <c r="D32" s="21">
        <v>38</v>
      </c>
      <c r="E32" s="82">
        <v>99161</v>
      </c>
      <c r="F32" s="83">
        <v>5437059</v>
      </c>
      <c r="G32" s="3">
        <v>54.82</v>
      </c>
      <c r="I32" s="19">
        <v>76</v>
      </c>
      <c r="J32" s="20">
        <v>2.8764000000000001E-2</v>
      </c>
      <c r="K32" s="83">
        <v>73775</v>
      </c>
      <c r="L32" s="21">
        <v>2122</v>
      </c>
      <c r="M32" s="83">
        <v>72714</v>
      </c>
      <c r="N32" s="83">
        <v>783962</v>
      </c>
      <c r="O32" s="3">
        <v>10.63</v>
      </c>
    </row>
    <row r="33" spans="1:15" ht="11.1" customHeight="1" x14ac:dyDescent="0.25">
      <c r="A33" s="19">
        <v>27</v>
      </c>
      <c r="B33" s="20">
        <v>4.3600000000000003E-4</v>
      </c>
      <c r="C33" s="82">
        <v>99142</v>
      </c>
      <c r="D33" s="21">
        <v>43</v>
      </c>
      <c r="E33" s="82">
        <v>99120</v>
      </c>
      <c r="F33" s="83">
        <v>5337899</v>
      </c>
      <c r="G33" s="3">
        <v>53.84</v>
      </c>
      <c r="I33" s="19">
        <v>77</v>
      </c>
      <c r="J33" s="20">
        <v>3.1667000000000001E-2</v>
      </c>
      <c r="K33" s="83">
        <v>71653</v>
      </c>
      <c r="L33" s="21">
        <v>2269</v>
      </c>
      <c r="M33" s="83">
        <v>70519</v>
      </c>
      <c r="N33" s="83">
        <v>711248</v>
      </c>
      <c r="O33" s="3">
        <v>9.93</v>
      </c>
    </row>
    <row r="34" spans="1:15" ht="11.1" customHeight="1" x14ac:dyDescent="0.25">
      <c r="A34" s="19">
        <v>28</v>
      </c>
      <c r="B34" s="20">
        <v>4.7699999999999999E-4</v>
      </c>
      <c r="C34" s="82">
        <v>99099</v>
      </c>
      <c r="D34" s="21">
        <v>47</v>
      </c>
      <c r="E34" s="82">
        <v>99075</v>
      </c>
      <c r="F34" s="83">
        <v>5238778</v>
      </c>
      <c r="G34" s="3">
        <v>52.86</v>
      </c>
      <c r="I34" s="19">
        <v>78</v>
      </c>
      <c r="J34" s="20">
        <v>3.6354999999999998E-2</v>
      </c>
      <c r="K34" s="83">
        <v>69384</v>
      </c>
      <c r="L34" s="21">
        <v>2522</v>
      </c>
      <c r="M34" s="83">
        <v>68123</v>
      </c>
      <c r="N34" s="83">
        <v>640730</v>
      </c>
      <c r="O34" s="3">
        <v>9.23</v>
      </c>
    </row>
    <row r="35" spans="1:15" ht="11.1" customHeight="1" x14ac:dyDescent="0.25">
      <c r="A35" s="19">
        <v>29</v>
      </c>
      <c r="B35" s="20">
        <v>4.5600000000000003E-4</v>
      </c>
      <c r="C35" s="82">
        <v>99052</v>
      </c>
      <c r="D35" s="21">
        <v>45</v>
      </c>
      <c r="E35" s="82">
        <v>99029</v>
      </c>
      <c r="F35" s="83">
        <v>5139703</v>
      </c>
      <c r="G35" s="3">
        <v>51.89</v>
      </c>
      <c r="I35" s="19">
        <v>79</v>
      </c>
      <c r="J35" s="20">
        <v>4.0274999999999998E-2</v>
      </c>
      <c r="K35" s="83">
        <v>66862</v>
      </c>
      <c r="L35" s="21">
        <v>2693</v>
      </c>
      <c r="M35" s="83">
        <v>65515</v>
      </c>
      <c r="N35" s="83">
        <v>572607</v>
      </c>
      <c r="O35" s="3">
        <v>8.56</v>
      </c>
    </row>
    <row r="36" spans="1:15" ht="11.1" customHeight="1" x14ac:dyDescent="0.25">
      <c r="A36" s="19">
        <v>30</v>
      </c>
      <c r="B36" s="20">
        <v>5.31E-4</v>
      </c>
      <c r="C36" s="82">
        <v>99006</v>
      </c>
      <c r="D36" s="21">
        <v>53</v>
      </c>
      <c r="E36" s="82">
        <v>98980</v>
      </c>
      <c r="F36" s="83">
        <v>5040674</v>
      </c>
      <c r="G36" s="3">
        <v>50.91</v>
      </c>
      <c r="I36" s="19">
        <v>80</v>
      </c>
      <c r="J36" s="20">
        <v>4.6389E-2</v>
      </c>
      <c r="K36" s="83">
        <v>64169</v>
      </c>
      <c r="L36" s="21">
        <v>2977</v>
      </c>
      <c r="M36" s="83">
        <v>62680</v>
      </c>
      <c r="N36" s="83">
        <v>507092</v>
      </c>
      <c r="O36" s="3">
        <v>7.9</v>
      </c>
    </row>
    <row r="37" spans="1:15" ht="11.1" customHeight="1" x14ac:dyDescent="0.25">
      <c r="A37" s="19">
        <v>31</v>
      </c>
      <c r="B37" s="20">
        <v>4.9200000000000003E-4</v>
      </c>
      <c r="C37" s="82">
        <v>98954</v>
      </c>
      <c r="D37" s="21">
        <v>49</v>
      </c>
      <c r="E37" s="82">
        <v>98929</v>
      </c>
      <c r="F37" s="83">
        <v>4941694</v>
      </c>
      <c r="G37" s="3">
        <v>49.94</v>
      </c>
      <c r="I37" s="19">
        <v>81</v>
      </c>
      <c r="J37" s="20">
        <v>5.2588999999999997E-2</v>
      </c>
      <c r="K37" s="83">
        <v>61192</v>
      </c>
      <c r="L37" s="21">
        <v>3218</v>
      </c>
      <c r="M37" s="83">
        <v>59583</v>
      </c>
      <c r="N37" s="83">
        <v>444411</v>
      </c>
      <c r="O37" s="3">
        <v>7.26</v>
      </c>
    </row>
    <row r="38" spans="1:15" ht="11.1" customHeight="1" x14ac:dyDescent="0.25">
      <c r="A38" s="19">
        <v>32</v>
      </c>
      <c r="B38" s="20">
        <v>5.31E-4</v>
      </c>
      <c r="C38" s="82">
        <v>98905</v>
      </c>
      <c r="D38" s="21">
        <v>52</v>
      </c>
      <c r="E38" s="82">
        <v>98879</v>
      </c>
      <c r="F38" s="83">
        <v>4842765</v>
      </c>
      <c r="G38" s="3">
        <v>48.96</v>
      </c>
      <c r="I38" s="19">
        <v>82</v>
      </c>
      <c r="J38" s="20">
        <v>6.0465999999999999E-2</v>
      </c>
      <c r="K38" s="83">
        <v>57974</v>
      </c>
      <c r="L38" s="21">
        <v>3505</v>
      </c>
      <c r="M38" s="83">
        <v>56221</v>
      </c>
      <c r="N38" s="83">
        <v>384828</v>
      </c>
      <c r="O38" s="3">
        <v>6.64</v>
      </c>
    </row>
    <row r="39" spans="1:15" ht="11.1" customHeight="1" x14ac:dyDescent="0.25">
      <c r="A39" s="19">
        <v>33</v>
      </c>
      <c r="B39" s="20">
        <v>6.7599999999999995E-4</v>
      </c>
      <c r="C39" s="82">
        <v>98853</v>
      </c>
      <c r="D39" s="21">
        <v>67</v>
      </c>
      <c r="E39" s="82">
        <v>98819</v>
      </c>
      <c r="F39" s="83">
        <v>4743886</v>
      </c>
      <c r="G39" s="3">
        <v>47.99</v>
      </c>
      <c r="I39" s="19">
        <v>83</v>
      </c>
      <c r="J39" s="20">
        <v>7.2790999999999995E-2</v>
      </c>
      <c r="K39" s="83">
        <v>54469</v>
      </c>
      <c r="L39" s="21">
        <v>3965</v>
      </c>
      <c r="M39" s="83">
        <v>52486</v>
      </c>
      <c r="N39" s="83">
        <v>328607</v>
      </c>
      <c r="O39" s="3">
        <v>6.03</v>
      </c>
    </row>
    <row r="40" spans="1:15" ht="11.1" customHeight="1" x14ac:dyDescent="0.25">
      <c r="A40" s="19">
        <v>34</v>
      </c>
      <c r="B40" s="20">
        <v>6.9399999999999996E-4</v>
      </c>
      <c r="C40" s="82">
        <v>98786</v>
      </c>
      <c r="D40" s="21">
        <v>69</v>
      </c>
      <c r="E40" s="82">
        <v>98751</v>
      </c>
      <c r="F40" s="83">
        <v>4645067</v>
      </c>
      <c r="G40" s="3">
        <v>47.02</v>
      </c>
      <c r="I40" s="19">
        <v>84</v>
      </c>
      <c r="J40" s="20">
        <v>8.8286000000000003E-2</v>
      </c>
      <c r="K40" s="83">
        <v>50504</v>
      </c>
      <c r="L40" s="21">
        <v>4459</v>
      </c>
      <c r="M40" s="83">
        <v>48274</v>
      </c>
      <c r="N40" s="83">
        <v>276121</v>
      </c>
      <c r="O40" s="3">
        <v>5.47</v>
      </c>
    </row>
    <row r="41" spans="1:15" ht="11.1" customHeight="1" x14ac:dyDescent="0.25">
      <c r="A41" s="19">
        <v>35</v>
      </c>
      <c r="B41" s="20">
        <v>7.4399999999999998E-4</v>
      </c>
      <c r="C41" s="82">
        <v>98717</v>
      </c>
      <c r="D41" s="21">
        <v>73</v>
      </c>
      <c r="E41" s="82">
        <v>98680</v>
      </c>
      <c r="F41" s="83">
        <v>4546315</v>
      </c>
      <c r="G41" s="3">
        <v>46.05</v>
      </c>
      <c r="I41" s="19">
        <v>85</v>
      </c>
      <c r="J41" s="20">
        <v>0.10797</v>
      </c>
      <c r="K41" s="83">
        <v>46045</v>
      </c>
      <c r="L41" s="21">
        <v>4971</v>
      </c>
      <c r="M41" s="83">
        <v>43559</v>
      </c>
      <c r="N41" s="83">
        <v>227846</v>
      </c>
      <c r="O41" s="3">
        <v>4.95</v>
      </c>
    </row>
    <row r="42" spans="1:15" ht="11.1" customHeight="1" x14ac:dyDescent="0.25">
      <c r="A42" s="19">
        <v>36</v>
      </c>
      <c r="B42" s="20">
        <v>7.9299999999999998E-4</v>
      </c>
      <c r="C42" s="82">
        <v>98644</v>
      </c>
      <c r="D42" s="21">
        <v>78</v>
      </c>
      <c r="E42" s="82">
        <v>98605</v>
      </c>
      <c r="F42" s="83">
        <v>4447635</v>
      </c>
      <c r="G42" s="3">
        <v>45.09</v>
      </c>
      <c r="I42" s="19">
        <v>86</v>
      </c>
      <c r="J42" s="20">
        <v>0.12686</v>
      </c>
      <c r="K42" s="83">
        <v>41073</v>
      </c>
      <c r="L42" s="21">
        <v>5211</v>
      </c>
      <c r="M42" s="83">
        <v>38468</v>
      </c>
      <c r="N42" s="83">
        <v>184287</v>
      </c>
      <c r="O42" s="3">
        <v>4.49</v>
      </c>
    </row>
    <row r="43" spans="1:15" ht="11.1" customHeight="1" x14ac:dyDescent="0.25">
      <c r="A43" s="19">
        <v>37</v>
      </c>
      <c r="B43" s="20">
        <v>8.4699999999999999E-4</v>
      </c>
      <c r="C43" s="82">
        <v>98565</v>
      </c>
      <c r="D43" s="21">
        <v>83</v>
      </c>
      <c r="E43" s="82">
        <v>98524</v>
      </c>
      <c r="F43" s="83">
        <v>4349030</v>
      </c>
      <c r="G43" s="3">
        <v>44.12</v>
      </c>
      <c r="I43" s="19">
        <v>87</v>
      </c>
      <c r="J43" s="20">
        <v>0.14768500000000001</v>
      </c>
      <c r="K43" s="83">
        <v>35863</v>
      </c>
      <c r="L43" s="21">
        <v>5296</v>
      </c>
      <c r="M43" s="83">
        <v>33215</v>
      </c>
      <c r="N43" s="83">
        <v>145819</v>
      </c>
      <c r="O43" s="3">
        <v>4.07</v>
      </c>
    </row>
    <row r="44" spans="1:15" ht="11.1" customHeight="1" x14ac:dyDescent="0.25">
      <c r="A44" s="19">
        <v>38</v>
      </c>
      <c r="B44" s="20">
        <v>9.8900000000000008E-4</v>
      </c>
      <c r="C44" s="82">
        <v>98482</v>
      </c>
      <c r="D44" s="21">
        <v>97</v>
      </c>
      <c r="E44" s="82">
        <v>98433</v>
      </c>
      <c r="F44" s="83">
        <v>4250507</v>
      </c>
      <c r="G44" s="3">
        <v>43.16</v>
      </c>
      <c r="I44" s="19">
        <v>88</v>
      </c>
      <c r="J44" s="20">
        <v>0.16974900000000001</v>
      </c>
      <c r="K44" s="83">
        <v>30567</v>
      </c>
      <c r="L44" s="21">
        <v>5189</v>
      </c>
      <c r="M44" s="83">
        <v>27972</v>
      </c>
      <c r="N44" s="83">
        <v>112604</v>
      </c>
      <c r="O44" s="3">
        <v>3.68</v>
      </c>
    </row>
    <row r="45" spans="1:15" ht="11.1" customHeight="1" x14ac:dyDescent="0.25">
      <c r="A45" s="19">
        <v>39</v>
      </c>
      <c r="B45" s="20">
        <v>1.186E-3</v>
      </c>
      <c r="C45" s="82">
        <v>98385</v>
      </c>
      <c r="D45" s="21">
        <v>117</v>
      </c>
      <c r="E45" s="82">
        <v>98326</v>
      </c>
      <c r="F45" s="83">
        <v>4152073</v>
      </c>
      <c r="G45" s="3">
        <v>42.2</v>
      </c>
      <c r="I45" s="19">
        <v>89</v>
      </c>
      <c r="J45" s="20">
        <v>0.19369400000000001</v>
      </c>
      <c r="K45" s="83">
        <v>25378</v>
      </c>
      <c r="L45" s="21">
        <v>4916</v>
      </c>
      <c r="M45" s="83">
        <v>22920</v>
      </c>
      <c r="N45" s="83">
        <v>84632</v>
      </c>
      <c r="O45" s="3">
        <v>3.33</v>
      </c>
    </row>
    <row r="46" spans="1:15" ht="11.1" customHeight="1" x14ac:dyDescent="0.25">
      <c r="A46" s="19">
        <v>40</v>
      </c>
      <c r="B46" s="20">
        <v>1.1820000000000001E-3</v>
      </c>
      <c r="C46" s="82">
        <v>98268</v>
      </c>
      <c r="D46" s="21">
        <v>116</v>
      </c>
      <c r="E46" s="82">
        <v>98210</v>
      </c>
      <c r="F46" s="83">
        <v>4053747</v>
      </c>
      <c r="G46" s="3">
        <v>41.25</v>
      </c>
      <c r="I46" s="19">
        <v>90</v>
      </c>
      <c r="J46" s="20">
        <v>0.221909</v>
      </c>
      <c r="K46" s="83">
        <v>20462</v>
      </c>
      <c r="L46" s="21">
        <v>4541</v>
      </c>
      <c r="M46" s="83">
        <v>18192</v>
      </c>
      <c r="N46" s="83">
        <v>61712</v>
      </c>
      <c r="O46" s="3">
        <v>3.02</v>
      </c>
    </row>
    <row r="47" spans="1:15" ht="11.1" customHeight="1" x14ac:dyDescent="0.25">
      <c r="A47" s="19">
        <v>41</v>
      </c>
      <c r="B47" s="20">
        <v>1.4170000000000001E-3</v>
      </c>
      <c r="C47" s="82">
        <v>98152</v>
      </c>
      <c r="D47" s="21">
        <v>139</v>
      </c>
      <c r="E47" s="82">
        <v>98082</v>
      </c>
      <c r="F47" s="83">
        <v>3955537</v>
      </c>
      <c r="G47" s="3">
        <v>40.299999999999997</v>
      </c>
      <c r="I47" s="19">
        <v>91</v>
      </c>
      <c r="J47" s="20">
        <v>0.24970999999999999</v>
      </c>
      <c r="K47" s="83">
        <v>15922</v>
      </c>
      <c r="L47" s="21">
        <v>3976</v>
      </c>
      <c r="M47" s="83">
        <v>13934</v>
      </c>
      <c r="N47" s="83">
        <v>43520</v>
      </c>
      <c r="O47" s="3">
        <v>2.73</v>
      </c>
    </row>
    <row r="48" spans="1:15" ht="11.1" customHeight="1" x14ac:dyDescent="0.25">
      <c r="A48" s="19">
        <v>42</v>
      </c>
      <c r="B48" s="20">
        <v>1.591E-3</v>
      </c>
      <c r="C48" s="82">
        <v>98013</v>
      </c>
      <c r="D48" s="21">
        <v>156</v>
      </c>
      <c r="E48" s="82">
        <v>97935</v>
      </c>
      <c r="F48" s="83">
        <v>3857455</v>
      </c>
      <c r="G48" s="3">
        <v>39.36</v>
      </c>
      <c r="I48" s="19">
        <v>92</v>
      </c>
      <c r="J48" s="20">
        <v>0.279642</v>
      </c>
      <c r="K48" s="83">
        <v>11946</v>
      </c>
      <c r="L48" s="21">
        <v>3341</v>
      </c>
      <c r="M48" s="83">
        <v>10276</v>
      </c>
      <c r="N48" s="83">
        <v>29586</v>
      </c>
      <c r="O48" s="3">
        <v>2.48</v>
      </c>
    </row>
    <row r="49" spans="1:15" ht="11.1" customHeight="1" x14ac:dyDescent="0.25">
      <c r="A49" s="19">
        <v>43</v>
      </c>
      <c r="B49" s="20">
        <v>1.75E-3</v>
      </c>
      <c r="C49" s="82">
        <v>97857</v>
      </c>
      <c r="D49" s="21">
        <v>171</v>
      </c>
      <c r="E49" s="82">
        <v>97771</v>
      </c>
      <c r="F49" s="83">
        <v>3759520</v>
      </c>
      <c r="G49" s="3">
        <v>38.42</v>
      </c>
      <c r="I49" s="19">
        <v>93</v>
      </c>
      <c r="J49" s="20">
        <v>0.31165799999999999</v>
      </c>
      <c r="K49" s="83">
        <v>8605</v>
      </c>
      <c r="L49" s="21">
        <v>2682</v>
      </c>
      <c r="M49" s="83">
        <v>7264</v>
      </c>
      <c r="N49" s="83">
        <v>19311</v>
      </c>
      <c r="O49" s="3">
        <v>2.2400000000000002</v>
      </c>
    </row>
    <row r="50" spans="1:15" ht="11.1" customHeight="1" x14ac:dyDescent="0.25">
      <c r="A50" s="19">
        <v>44</v>
      </c>
      <c r="B50" s="20">
        <v>1.9369999999999999E-3</v>
      </c>
      <c r="C50" s="82">
        <v>97686</v>
      </c>
      <c r="D50" s="21">
        <v>189</v>
      </c>
      <c r="E50" s="82">
        <v>97591</v>
      </c>
      <c r="F50" s="83">
        <v>3661749</v>
      </c>
      <c r="G50" s="3">
        <v>37.49</v>
      </c>
      <c r="I50" s="19">
        <v>94</v>
      </c>
      <c r="J50" s="20">
        <v>0.34566999999999998</v>
      </c>
      <c r="K50" s="83">
        <v>5923</v>
      </c>
      <c r="L50" s="21">
        <v>2048</v>
      </c>
      <c r="M50" s="83">
        <v>4900</v>
      </c>
      <c r="N50" s="83">
        <v>12047</v>
      </c>
      <c r="O50" s="3">
        <v>2.0299999999999998</v>
      </c>
    </row>
    <row r="51" spans="1:15" ht="11.1" customHeight="1" x14ac:dyDescent="0.25">
      <c r="A51" s="19">
        <v>45</v>
      </c>
      <c r="B51" s="20">
        <v>2.1819999999999999E-3</v>
      </c>
      <c r="C51" s="82">
        <v>97496</v>
      </c>
      <c r="D51" s="21">
        <v>213</v>
      </c>
      <c r="E51" s="82">
        <v>97390</v>
      </c>
      <c r="F51" s="83">
        <v>3564158</v>
      </c>
      <c r="G51" s="3">
        <v>36.56</v>
      </c>
      <c r="I51" s="19">
        <v>95</v>
      </c>
      <c r="J51" s="20">
        <v>0.38155099999999997</v>
      </c>
      <c r="K51" s="83">
        <v>3876</v>
      </c>
      <c r="L51" s="21">
        <v>1479</v>
      </c>
      <c r="M51" s="83">
        <v>3136</v>
      </c>
      <c r="N51" s="83">
        <v>7147</v>
      </c>
      <c r="O51" s="3">
        <v>1.84</v>
      </c>
    </row>
    <row r="52" spans="1:15" ht="11.1" customHeight="1" x14ac:dyDescent="0.25">
      <c r="A52" s="19">
        <v>46</v>
      </c>
      <c r="B52" s="20">
        <v>2.382E-3</v>
      </c>
      <c r="C52" s="82">
        <v>97284</v>
      </c>
      <c r="D52" s="21">
        <v>232</v>
      </c>
      <c r="E52" s="82">
        <v>97168</v>
      </c>
      <c r="F52" s="83">
        <v>3466768</v>
      </c>
      <c r="G52" s="3">
        <v>35.64</v>
      </c>
      <c r="I52" s="19">
        <v>96</v>
      </c>
      <c r="J52" s="20">
        <v>0.419132</v>
      </c>
      <c r="K52" s="83">
        <v>2397</v>
      </c>
      <c r="L52" s="21">
        <v>1005</v>
      </c>
      <c r="M52" s="83">
        <v>1895</v>
      </c>
      <c r="N52" s="83">
        <v>4011</v>
      </c>
      <c r="O52" s="3">
        <v>1.67</v>
      </c>
    </row>
    <row r="53" spans="1:15" ht="11.1" customHeight="1" x14ac:dyDescent="0.25">
      <c r="A53" s="19">
        <v>47</v>
      </c>
      <c r="B53" s="20">
        <v>2.575E-3</v>
      </c>
      <c r="C53" s="82">
        <v>97052</v>
      </c>
      <c r="D53" s="21">
        <v>250</v>
      </c>
      <c r="E53" s="82">
        <v>96927</v>
      </c>
      <c r="F53" s="83">
        <v>3369601</v>
      </c>
      <c r="G53" s="3">
        <v>34.72</v>
      </c>
      <c r="I53" s="19">
        <v>97</v>
      </c>
      <c r="J53" s="20">
        <v>0.458202</v>
      </c>
      <c r="K53" s="83">
        <v>1392</v>
      </c>
      <c r="L53" s="21">
        <v>638</v>
      </c>
      <c r="M53" s="83">
        <v>1073</v>
      </c>
      <c r="N53" s="83">
        <v>2116</v>
      </c>
      <c r="O53" s="3">
        <v>1.52</v>
      </c>
    </row>
    <row r="54" spans="1:15" ht="11.1" customHeight="1" x14ac:dyDescent="0.25">
      <c r="A54" s="19">
        <v>48</v>
      </c>
      <c r="B54" s="20">
        <v>2.813E-3</v>
      </c>
      <c r="C54" s="82">
        <v>96802</v>
      </c>
      <c r="D54" s="21">
        <v>272</v>
      </c>
      <c r="E54" s="82">
        <v>96666</v>
      </c>
      <c r="F54" s="83">
        <v>3272674</v>
      </c>
      <c r="G54" s="3">
        <v>33.81</v>
      </c>
      <c r="I54" s="19">
        <v>98</v>
      </c>
      <c r="J54" s="20">
        <v>0.49850699999999998</v>
      </c>
      <c r="K54" s="83">
        <v>754</v>
      </c>
      <c r="L54" s="21">
        <v>376</v>
      </c>
      <c r="M54" s="83">
        <v>566</v>
      </c>
      <c r="N54" s="83">
        <v>1043</v>
      </c>
      <c r="O54" s="3">
        <v>1.38</v>
      </c>
    </row>
    <row r="55" spans="1:15" ht="11.1" customHeight="1" x14ac:dyDescent="0.25">
      <c r="A55" s="19">
        <v>49</v>
      </c>
      <c r="B55" s="20">
        <v>2.9529999999999999E-3</v>
      </c>
      <c r="C55" s="82">
        <v>96530</v>
      </c>
      <c r="D55" s="21">
        <v>285</v>
      </c>
      <c r="E55" s="82">
        <v>96387</v>
      </c>
      <c r="F55" s="83">
        <v>3176008</v>
      </c>
      <c r="G55" s="3">
        <v>32.9</v>
      </c>
      <c r="I55" s="19">
        <v>99</v>
      </c>
      <c r="J55" s="20">
        <v>0.53975099999999998</v>
      </c>
      <c r="K55" s="83">
        <v>378</v>
      </c>
      <c r="L55" s="21">
        <v>204</v>
      </c>
      <c r="M55" s="83">
        <v>276</v>
      </c>
      <c r="N55" s="83">
        <v>476</v>
      </c>
      <c r="O55" s="3">
        <v>1.26</v>
      </c>
    </row>
    <row r="56" spans="1:15" ht="11.1" customHeight="1" thickBot="1" x14ac:dyDescent="0.3">
      <c r="A56" s="4"/>
      <c r="B56" s="5"/>
      <c r="C56" s="22"/>
      <c r="D56" s="5"/>
      <c r="E56" s="22"/>
      <c r="F56" s="22"/>
      <c r="G56" s="23"/>
      <c r="I56" s="24">
        <v>100</v>
      </c>
      <c r="J56" s="25">
        <v>0.58159799999999995</v>
      </c>
      <c r="K56" s="27">
        <v>174</v>
      </c>
      <c r="L56" s="27">
        <v>101</v>
      </c>
      <c r="M56" s="27">
        <v>123</v>
      </c>
      <c r="N56" s="27">
        <v>200</v>
      </c>
      <c r="O56" s="28">
        <v>1.1499999999999999</v>
      </c>
    </row>
    <row r="57" spans="1:15" ht="11.1" customHeight="1" thickTop="1" x14ac:dyDescent="0.25">
      <c r="C57"/>
      <c r="G57" s="29" t="s">
        <v>14</v>
      </c>
      <c r="O57" s="29"/>
    </row>
    <row r="58" spans="1:15" ht="11.1" customHeight="1" x14ac:dyDescent="0.25">
      <c r="G58" s="29"/>
      <c r="I58" s="30"/>
      <c r="O58" s="29"/>
    </row>
    <row r="59" spans="1:15" x14ac:dyDescent="0.25">
      <c r="B59" s="31"/>
      <c r="C59"/>
      <c r="F59" s="29"/>
      <c r="H59" s="30"/>
      <c r="N59" s="29"/>
    </row>
    <row r="60" spans="1:15" x14ac:dyDescent="0.25">
      <c r="N60" s="29"/>
    </row>
    <row r="61" spans="1:15" ht="12.75" customHeight="1" x14ac:dyDescent="0.25">
      <c r="B61" s="87" t="s">
        <v>18</v>
      </c>
      <c r="C61" s="86" t="s">
        <v>15</v>
      </c>
      <c r="D61" s="86" t="s">
        <v>16</v>
      </c>
      <c r="E61" s="86" t="s">
        <v>36</v>
      </c>
      <c r="F61" s="86" t="s">
        <v>37</v>
      </c>
      <c r="G61" s="86" t="s">
        <v>38</v>
      </c>
      <c r="H61" s="88" t="s">
        <v>28</v>
      </c>
      <c r="I61" s="88" t="s">
        <v>29</v>
      </c>
      <c r="N61" s="29"/>
    </row>
    <row r="62" spans="1:15" x14ac:dyDescent="0.25">
      <c r="B62" s="87"/>
      <c r="C62" s="86"/>
      <c r="D62" s="86"/>
      <c r="E62" s="86"/>
      <c r="F62" s="86"/>
      <c r="G62" s="86"/>
      <c r="H62" s="89"/>
      <c r="I62" s="89"/>
      <c r="N62" s="29"/>
    </row>
    <row r="63" spans="1:15" x14ac:dyDescent="0.25">
      <c r="B63" s="87"/>
      <c r="C63" s="86"/>
      <c r="D63" s="86"/>
      <c r="E63" s="86"/>
      <c r="F63" s="86"/>
      <c r="G63" s="86"/>
      <c r="H63" s="89"/>
      <c r="I63" s="89"/>
      <c r="K63" s="32"/>
      <c r="M63" s="32"/>
    </row>
    <row r="64" spans="1:15" ht="15.6" x14ac:dyDescent="0.35">
      <c r="A64" s="38" t="s">
        <v>30</v>
      </c>
      <c r="B64" s="79" t="s">
        <v>17</v>
      </c>
      <c r="C64" s="79" t="s">
        <v>31</v>
      </c>
      <c r="D64" s="79" t="s">
        <v>32</v>
      </c>
      <c r="E64" s="79" t="s">
        <v>33</v>
      </c>
      <c r="F64" s="79" t="s">
        <v>34</v>
      </c>
      <c r="G64" s="79" t="s">
        <v>35</v>
      </c>
      <c r="H64" s="90"/>
      <c r="I64" s="91"/>
      <c r="K64" s="31"/>
      <c r="L64" s="31"/>
    </row>
    <row r="65" spans="1:12" x14ac:dyDescent="0.25">
      <c r="A65" s="39"/>
      <c r="B65" s="40"/>
      <c r="C65" s="40"/>
      <c r="D65" s="41">
        <v>100000</v>
      </c>
      <c r="E65" s="40"/>
      <c r="F65" s="40"/>
      <c r="G65" s="40"/>
      <c r="H65" s="31"/>
      <c r="K65" s="31"/>
      <c r="L65" s="31"/>
    </row>
    <row r="66" spans="1:12" x14ac:dyDescent="0.25">
      <c r="A66" s="35">
        <v>0</v>
      </c>
      <c r="B66" s="33">
        <f t="shared" ref="B66:B97" si="0">D6</f>
        <v>310</v>
      </c>
      <c r="C66" s="33">
        <f>100000-B66</f>
        <v>99690</v>
      </c>
      <c r="D66" s="33">
        <f t="shared" ref="D66:D97" si="1">E6</f>
        <v>99806</v>
      </c>
      <c r="E66" s="31">
        <f t="shared" ref="E66:E97" si="2">D66/100000</f>
        <v>0.99805999999999995</v>
      </c>
      <c r="F66" s="31">
        <f>1-E66</f>
        <v>1.9400000000000528E-3</v>
      </c>
      <c r="G66" s="31">
        <f t="shared" ref="G66:G97" si="3">B66/D65</f>
        <v>3.0999999999999999E-3</v>
      </c>
      <c r="H66">
        <f>A66*B66/B66</f>
        <v>0</v>
      </c>
      <c r="I66">
        <f>SUMPRODUCT(A67:$A$166,B67:$B$166)/SUM(B67:$B$166)-A66</f>
        <v>79.975818351552377</v>
      </c>
    </row>
    <row r="67" spans="1:12" x14ac:dyDescent="0.25">
      <c r="A67" s="35">
        <v>1</v>
      </c>
      <c r="B67" s="33">
        <f t="shared" si="0"/>
        <v>25</v>
      </c>
      <c r="C67" s="33">
        <f t="shared" ref="C67:C130" si="4">100000-B67</f>
        <v>99975</v>
      </c>
      <c r="D67" s="33">
        <f t="shared" si="1"/>
        <v>99677</v>
      </c>
      <c r="E67" s="31">
        <f t="shared" si="2"/>
        <v>0.99677000000000004</v>
      </c>
      <c r="F67" s="31">
        <f t="shared" ref="F67:F130" si="5">1-E67</f>
        <v>3.2299999999999551E-3</v>
      </c>
      <c r="G67" s="31">
        <f t="shared" si="3"/>
        <v>2.5048594272889408E-4</v>
      </c>
      <c r="H67">
        <f>SUMPRODUCT(A$66:A67,B$66:B67)/SUM(B$66:B67)</f>
        <v>7.4626865671641784E-2</v>
      </c>
      <c r="I67">
        <f>SUMPRODUCT(A68:$A$166,B68:$B$166)/SUM(B68:$B$166)-A67</f>
        <v>78.995642395276917</v>
      </c>
    </row>
    <row r="68" spans="1:12" x14ac:dyDescent="0.25">
      <c r="A68" s="35">
        <v>2</v>
      </c>
      <c r="B68" s="33">
        <f t="shared" si="0"/>
        <v>20</v>
      </c>
      <c r="C68" s="33">
        <f t="shared" si="4"/>
        <v>99980</v>
      </c>
      <c r="D68" s="33">
        <f t="shared" si="1"/>
        <v>99655</v>
      </c>
      <c r="E68" s="31">
        <f t="shared" si="2"/>
        <v>0.99655000000000005</v>
      </c>
      <c r="F68" s="31">
        <f t="shared" si="5"/>
        <v>3.4499999999999531E-3</v>
      </c>
      <c r="G68" s="31">
        <f t="shared" si="3"/>
        <v>2.0064809334149303E-4</v>
      </c>
      <c r="H68">
        <f>SUMPRODUCT(A$66:A68,B$66:B68)/SUM(B$66:B68)</f>
        <v>0.18309859154929578</v>
      </c>
      <c r="I68">
        <f>SUMPRODUCT(A69:$A$166,B69:$B$166)/SUM(B69:$B$166)-A68</f>
        <v>78.011307945689722</v>
      </c>
    </row>
    <row r="69" spans="1:12" x14ac:dyDescent="0.25">
      <c r="A69" s="35">
        <v>3</v>
      </c>
      <c r="B69" s="33">
        <f t="shared" si="0"/>
        <v>13</v>
      </c>
      <c r="C69" s="33">
        <f t="shared" si="4"/>
        <v>99987</v>
      </c>
      <c r="D69" s="33">
        <f t="shared" si="1"/>
        <v>99638</v>
      </c>
      <c r="E69" s="31">
        <f t="shared" si="2"/>
        <v>0.99638000000000004</v>
      </c>
      <c r="F69" s="31">
        <f t="shared" si="5"/>
        <v>3.6199999999999566E-3</v>
      </c>
      <c r="G69" s="31">
        <f t="shared" si="3"/>
        <v>1.3045005268175205E-4</v>
      </c>
      <c r="H69">
        <f>SUMPRODUCT(A$66:A69,B$66:B69)/SUM(B$66:B69)</f>
        <v>0.28260869565217389</v>
      </c>
      <c r="I69">
        <f>SUMPRODUCT(A70:$A$166,B70:$B$166)/SUM(B70:$B$166)-A69</f>
        <v>77.021363357873909</v>
      </c>
    </row>
    <row r="70" spans="1:12" x14ac:dyDescent="0.25">
      <c r="A70" s="35">
        <v>4</v>
      </c>
      <c r="B70" s="33">
        <f t="shared" si="0"/>
        <v>10</v>
      </c>
      <c r="C70" s="33">
        <f t="shared" si="4"/>
        <v>99990</v>
      </c>
      <c r="D70" s="33">
        <f t="shared" si="1"/>
        <v>99626</v>
      </c>
      <c r="E70" s="31">
        <f t="shared" si="2"/>
        <v>0.99626000000000003</v>
      </c>
      <c r="F70" s="31">
        <f t="shared" si="5"/>
        <v>3.7399999999999656E-3</v>
      </c>
      <c r="G70" s="31">
        <f t="shared" si="3"/>
        <v>1.0036331520102771E-4</v>
      </c>
      <c r="H70">
        <f>SUMPRODUCT(A$66:A70,B$66:B70)/SUM(B$66:B70)</f>
        <v>0.38095238095238093</v>
      </c>
      <c r="I70">
        <f>SUMPRODUCT(A71:$A$166,B71:$B$166)/SUM(B71:$B$166)-A70</f>
        <v>76.028999628338667</v>
      </c>
    </row>
    <row r="71" spans="1:12" x14ac:dyDescent="0.25">
      <c r="A71" s="35">
        <v>5</v>
      </c>
      <c r="B71" s="33">
        <f t="shared" si="0"/>
        <v>11</v>
      </c>
      <c r="C71" s="33">
        <f t="shared" si="4"/>
        <v>99989</v>
      </c>
      <c r="D71" s="33">
        <f t="shared" si="1"/>
        <v>99616</v>
      </c>
      <c r="E71" s="31">
        <f t="shared" si="2"/>
        <v>0.99616000000000005</v>
      </c>
      <c r="F71" s="31">
        <f t="shared" si="5"/>
        <v>3.8399999999999546E-3</v>
      </c>
      <c r="G71" s="31">
        <f t="shared" si="3"/>
        <v>1.1041294441210126E-4</v>
      </c>
      <c r="H71">
        <f>SUMPRODUCT(A$66:A71,B$66:B71)/SUM(B$66:B71)</f>
        <v>0.51156812339331614</v>
      </c>
      <c r="I71">
        <f>SUMPRODUCT(A72:$A$166,B72:$B$166)/SUM(B72:$B$166)-A71</f>
        <v>75.037290791826564</v>
      </c>
    </row>
    <row r="72" spans="1:12" x14ac:dyDescent="0.25">
      <c r="A72" s="35">
        <v>6</v>
      </c>
      <c r="B72" s="33">
        <f t="shared" si="0"/>
        <v>7</v>
      </c>
      <c r="C72" s="33">
        <f t="shared" si="4"/>
        <v>99993</v>
      </c>
      <c r="D72" s="33">
        <f t="shared" si="1"/>
        <v>99608</v>
      </c>
      <c r="E72" s="31">
        <f t="shared" si="2"/>
        <v>0.99607999999999997</v>
      </c>
      <c r="F72" s="31">
        <f t="shared" si="5"/>
        <v>3.9200000000000346E-3</v>
      </c>
      <c r="G72" s="31">
        <f t="shared" si="3"/>
        <v>7.0269836170896237E-5</v>
      </c>
      <c r="H72">
        <f>SUMPRODUCT(A$66:A72,B$66:B72)/SUM(B$66:B72)</f>
        <v>0.60858585858585856</v>
      </c>
      <c r="I72">
        <f>SUMPRODUCT(A73:$A$166,B73:$B$166)/SUM(B73:$B$166)-A72</f>
        <v>74.042497613904658</v>
      </c>
    </row>
    <row r="73" spans="1:12" x14ac:dyDescent="0.25">
      <c r="A73" s="35">
        <v>7</v>
      </c>
      <c r="B73" s="33">
        <f t="shared" si="0"/>
        <v>10</v>
      </c>
      <c r="C73" s="33">
        <f t="shared" si="4"/>
        <v>99990</v>
      </c>
      <c r="D73" s="33">
        <f t="shared" si="1"/>
        <v>99600</v>
      </c>
      <c r="E73" s="31">
        <f t="shared" si="2"/>
        <v>0.996</v>
      </c>
      <c r="F73" s="31">
        <f t="shared" si="5"/>
        <v>4.0000000000000036E-3</v>
      </c>
      <c r="G73" s="31">
        <f t="shared" si="3"/>
        <v>1.0039354268733435E-4</v>
      </c>
      <c r="H73">
        <f>SUMPRODUCT(A$66:A73,B$66:B73)/SUM(B$66:B73)</f>
        <v>0.76600985221674878</v>
      </c>
      <c r="I73">
        <f>SUMPRODUCT(A74:$A$166,B74:$B$166)/SUM(B74:$B$166)-A73</f>
        <v>73.049836724441093</v>
      </c>
    </row>
    <row r="74" spans="1:12" x14ac:dyDescent="0.25">
      <c r="A74" s="35">
        <v>8</v>
      </c>
      <c r="B74" s="33">
        <f t="shared" si="0"/>
        <v>11</v>
      </c>
      <c r="C74" s="33">
        <f t="shared" si="4"/>
        <v>99989</v>
      </c>
      <c r="D74" s="33">
        <f t="shared" si="1"/>
        <v>99589</v>
      </c>
      <c r="E74" s="31">
        <f t="shared" si="2"/>
        <v>0.99589000000000005</v>
      </c>
      <c r="F74" s="31">
        <f t="shared" si="5"/>
        <v>4.109999999999947E-3</v>
      </c>
      <c r="G74" s="31">
        <f t="shared" si="3"/>
        <v>1.104417670682731E-4</v>
      </c>
      <c r="H74">
        <f>SUMPRODUCT(A$66:A74,B$66:B74)/SUM(B$66:B74)</f>
        <v>0.95683453237410077</v>
      </c>
      <c r="I74">
        <f>SUMPRODUCT(A75:$A$166,B75:$B$166)/SUM(B75:$B$166)-A74</f>
        <v>72.057800912434431</v>
      </c>
    </row>
    <row r="75" spans="1:12" x14ac:dyDescent="0.25">
      <c r="A75" s="35">
        <v>9</v>
      </c>
      <c r="B75" s="33">
        <f t="shared" si="0"/>
        <v>9</v>
      </c>
      <c r="C75" s="33">
        <f t="shared" si="4"/>
        <v>99991</v>
      </c>
      <c r="D75" s="33">
        <f t="shared" si="1"/>
        <v>99580</v>
      </c>
      <c r="E75" s="31">
        <f t="shared" si="2"/>
        <v>0.99580000000000002</v>
      </c>
      <c r="F75" s="31">
        <f t="shared" si="5"/>
        <v>4.1999999999999815E-3</v>
      </c>
      <c r="G75" s="31">
        <f t="shared" si="3"/>
        <v>9.0371426563174654E-5</v>
      </c>
      <c r="H75">
        <f>SUMPRODUCT(A$66:A75,B$66:B75)/SUM(B$66:B75)</f>
        <v>1.1267605633802817</v>
      </c>
      <c r="I75">
        <f>SUMPRODUCT(A76:$A$166,B76:$B$166)/SUM(B76:$B$166)-A75</f>
        <v>71.064227928244819</v>
      </c>
    </row>
    <row r="76" spans="1:12" x14ac:dyDescent="0.25">
      <c r="A76" s="35">
        <v>10</v>
      </c>
      <c r="B76" s="33">
        <f t="shared" si="0"/>
        <v>11</v>
      </c>
      <c r="C76" s="33">
        <f t="shared" si="4"/>
        <v>99989</v>
      </c>
      <c r="D76" s="33">
        <f t="shared" si="1"/>
        <v>99570</v>
      </c>
      <c r="E76" s="31">
        <f t="shared" si="2"/>
        <v>0.99570000000000003</v>
      </c>
      <c r="F76" s="31">
        <f t="shared" si="5"/>
        <v>4.2999999999999705E-3</v>
      </c>
      <c r="G76" s="31">
        <f t="shared" si="3"/>
        <v>1.1046394858405302E-4</v>
      </c>
      <c r="H76">
        <f>SUMPRODUCT(A$66:A76,B$66:B76)/SUM(B$66:B76)</f>
        <v>1.3501144164759726</v>
      </c>
      <c r="I76">
        <f>SUMPRODUCT(A77:$A$166,B77:$B$166)/SUM(B77:$B$166)-A76</f>
        <v>70.071974189398361</v>
      </c>
    </row>
    <row r="77" spans="1:12" x14ac:dyDescent="0.25">
      <c r="A77" s="35">
        <v>11</v>
      </c>
      <c r="B77" s="33">
        <f t="shared" si="0"/>
        <v>9</v>
      </c>
      <c r="C77" s="33">
        <f t="shared" si="4"/>
        <v>99991</v>
      </c>
      <c r="D77" s="33">
        <f t="shared" si="1"/>
        <v>99560</v>
      </c>
      <c r="E77" s="31">
        <f t="shared" si="2"/>
        <v>0.99560000000000004</v>
      </c>
      <c r="F77" s="31">
        <f t="shared" si="5"/>
        <v>4.3999999999999595E-3</v>
      </c>
      <c r="G77" s="31">
        <f t="shared" si="3"/>
        <v>9.0388671286532088E-5</v>
      </c>
      <c r="H77">
        <f>SUMPRODUCT(A$66:A77,B$66:B77)/SUM(B$66:B77)</f>
        <v>1.5448430493273542</v>
      </c>
      <c r="I77">
        <f>SUMPRODUCT(A78:$A$166,B78:$B$166)/SUM(B78:$B$166)-A77</f>
        <v>69.078222847665472</v>
      </c>
    </row>
    <row r="78" spans="1:12" x14ac:dyDescent="0.25">
      <c r="A78" s="35">
        <v>12</v>
      </c>
      <c r="B78" s="33">
        <f t="shared" si="0"/>
        <v>7</v>
      </c>
      <c r="C78" s="33">
        <f t="shared" si="4"/>
        <v>99993</v>
      </c>
      <c r="D78" s="33">
        <f t="shared" si="1"/>
        <v>99552</v>
      </c>
      <c r="E78" s="31">
        <f t="shared" si="2"/>
        <v>0.99551999999999996</v>
      </c>
      <c r="F78" s="31">
        <f t="shared" si="5"/>
        <v>4.4800000000000395E-3</v>
      </c>
      <c r="G78" s="31">
        <f t="shared" si="3"/>
        <v>7.0309361189232624E-5</v>
      </c>
      <c r="H78">
        <f>SUMPRODUCT(A$66:A78,B$66:B78)/SUM(B$66:B78)</f>
        <v>1.7064017660044151</v>
      </c>
      <c r="I78">
        <f>SUMPRODUCT(A79:$A$166,B79:$B$166)/SUM(B79:$B$166)-A78</f>
        <v>68.08301332958041</v>
      </c>
    </row>
    <row r="79" spans="1:12" x14ac:dyDescent="0.25">
      <c r="A79" s="35">
        <v>13</v>
      </c>
      <c r="B79" s="33">
        <f t="shared" si="0"/>
        <v>9</v>
      </c>
      <c r="C79" s="33">
        <f t="shared" si="4"/>
        <v>99991</v>
      </c>
      <c r="D79" s="33">
        <f t="shared" si="1"/>
        <v>99545</v>
      </c>
      <c r="E79" s="31">
        <f t="shared" si="2"/>
        <v>0.99544999999999995</v>
      </c>
      <c r="F79" s="31">
        <f t="shared" si="5"/>
        <v>4.550000000000054E-3</v>
      </c>
      <c r="G79" s="31">
        <f t="shared" si="3"/>
        <v>9.0405014464802321E-5</v>
      </c>
      <c r="H79">
        <f>SUMPRODUCT(A$66:A79,B$66:B79)/SUM(B$66:B79)</f>
        <v>1.9264069264069263</v>
      </c>
      <c r="I79">
        <f>SUMPRODUCT(A80:$A$166,B80:$B$166)/SUM(B80:$B$166)-A79</f>
        <v>67.089083030894045</v>
      </c>
    </row>
    <row r="80" spans="1:12" x14ac:dyDescent="0.25">
      <c r="A80" s="35">
        <v>14</v>
      </c>
      <c r="B80" s="33">
        <f t="shared" si="0"/>
        <v>14</v>
      </c>
      <c r="C80" s="33">
        <f t="shared" si="4"/>
        <v>99986</v>
      </c>
      <c r="D80" s="33">
        <f t="shared" si="1"/>
        <v>99533</v>
      </c>
      <c r="E80" s="31">
        <f t="shared" si="2"/>
        <v>0.99533000000000005</v>
      </c>
      <c r="F80" s="31">
        <f t="shared" si="5"/>
        <v>4.669999999999952E-3</v>
      </c>
      <c r="G80" s="31">
        <f t="shared" si="3"/>
        <v>1.4063991159776987E-4</v>
      </c>
      <c r="H80">
        <f>SUMPRODUCT(A$66:A80,B$66:B80)/SUM(B$66:B80)</f>
        <v>2.2815126050420167</v>
      </c>
      <c r="I80">
        <f>SUMPRODUCT(A81:$A$166,B81:$B$166)/SUM(B81:$B$166)-A80</f>
        <v>66.098386204816251</v>
      </c>
    </row>
    <row r="81" spans="1:9" x14ac:dyDescent="0.25">
      <c r="A81" s="35">
        <v>15</v>
      </c>
      <c r="B81" s="33">
        <f t="shared" si="0"/>
        <v>19</v>
      </c>
      <c r="C81" s="33">
        <f t="shared" si="4"/>
        <v>99981</v>
      </c>
      <c r="D81" s="33">
        <f t="shared" si="1"/>
        <v>99517</v>
      </c>
      <c r="E81" s="31">
        <f t="shared" si="2"/>
        <v>0.99517</v>
      </c>
      <c r="F81" s="31">
        <f t="shared" si="5"/>
        <v>4.830000000000001E-3</v>
      </c>
      <c r="G81" s="31">
        <f t="shared" si="3"/>
        <v>1.9089146313283032E-4</v>
      </c>
      <c r="H81">
        <f>SUMPRODUCT(A$66:A81,B$66:B81)/SUM(B$66:B81)</f>
        <v>2.7696969696969695</v>
      </c>
      <c r="I81">
        <f>SUMPRODUCT(A82:$A$166,B82:$B$166)/SUM(B82:$B$166)-A81</f>
        <v>65.110825053300616</v>
      </c>
    </row>
    <row r="82" spans="1:9" x14ac:dyDescent="0.25">
      <c r="A82" s="35">
        <v>16</v>
      </c>
      <c r="B82" s="33">
        <f t="shared" si="0"/>
        <v>21</v>
      </c>
      <c r="C82" s="33">
        <f t="shared" si="4"/>
        <v>99979</v>
      </c>
      <c r="D82" s="33">
        <f t="shared" si="1"/>
        <v>99497</v>
      </c>
      <c r="E82" s="31">
        <f t="shared" si="2"/>
        <v>0.99497000000000002</v>
      </c>
      <c r="F82" s="31">
        <f t="shared" si="5"/>
        <v>5.0299999999999789E-3</v>
      </c>
      <c r="G82" s="31">
        <f t="shared" si="3"/>
        <v>2.1101922284634785E-4</v>
      </c>
      <c r="H82">
        <f>SUMPRODUCT(A$66:A82,B$66:B82)/SUM(B$66:B82)</f>
        <v>3.308139534883721</v>
      </c>
      <c r="I82">
        <f>SUMPRODUCT(A83:$A$166,B83:$B$166)/SUM(B83:$B$166)-A82</f>
        <v>64.124367550168486</v>
      </c>
    </row>
    <row r="83" spans="1:9" x14ac:dyDescent="0.25">
      <c r="A83" s="35">
        <v>17</v>
      </c>
      <c r="B83" s="33">
        <f t="shared" si="0"/>
        <v>17</v>
      </c>
      <c r="C83" s="33">
        <f t="shared" si="4"/>
        <v>99983</v>
      </c>
      <c r="D83" s="33">
        <f t="shared" si="1"/>
        <v>99478</v>
      </c>
      <c r="E83" s="31">
        <f t="shared" si="2"/>
        <v>0.99478</v>
      </c>
      <c r="F83" s="31">
        <f t="shared" si="5"/>
        <v>5.2200000000000024E-3</v>
      </c>
      <c r="G83" s="31">
        <f t="shared" si="3"/>
        <v>1.7085942289717278E-4</v>
      </c>
      <c r="H83">
        <f>SUMPRODUCT(A$66:A83,B$66:B83)/SUM(B$66:B83)</f>
        <v>3.7448405253283301</v>
      </c>
      <c r="I83">
        <f>SUMPRODUCT(A84:$A$166,B84:$B$166)/SUM(B84:$B$166)-A83</f>
        <v>63.135163685386019</v>
      </c>
    </row>
    <row r="84" spans="1:9" x14ac:dyDescent="0.25">
      <c r="A84" s="35">
        <v>18</v>
      </c>
      <c r="B84" s="33">
        <f t="shared" si="0"/>
        <v>28</v>
      </c>
      <c r="C84" s="33">
        <f t="shared" si="4"/>
        <v>99972</v>
      </c>
      <c r="D84" s="33">
        <f t="shared" si="1"/>
        <v>99455</v>
      </c>
      <c r="E84" s="31">
        <f t="shared" si="2"/>
        <v>0.99455000000000005</v>
      </c>
      <c r="F84" s="31">
        <f t="shared" si="5"/>
        <v>5.4499999999999549E-3</v>
      </c>
      <c r="G84" s="31">
        <f t="shared" si="3"/>
        <v>2.8146926958724544E-4</v>
      </c>
      <c r="H84">
        <f>SUMPRODUCT(A$66:A84,B$66:B84)/SUM(B$66:B84)</f>
        <v>4.4563279857397502</v>
      </c>
      <c r="I84">
        <f>SUMPRODUCT(A85:$A$166,B85:$B$166)/SUM(B85:$B$166)-A84</f>
        <v>62.152671832545039</v>
      </c>
    </row>
    <row r="85" spans="1:9" x14ac:dyDescent="0.25">
      <c r="A85" s="35">
        <v>19</v>
      </c>
      <c r="B85" s="33">
        <f t="shared" si="0"/>
        <v>27</v>
      </c>
      <c r="C85" s="33">
        <f t="shared" si="4"/>
        <v>99973</v>
      </c>
      <c r="D85" s="33">
        <f t="shared" si="1"/>
        <v>99427</v>
      </c>
      <c r="E85" s="31">
        <f t="shared" si="2"/>
        <v>0.99426999999999999</v>
      </c>
      <c r="F85" s="31">
        <f t="shared" si="5"/>
        <v>5.7300000000000129E-3</v>
      </c>
      <c r="G85" s="31">
        <f t="shared" si="3"/>
        <v>2.7147956362173845E-4</v>
      </c>
      <c r="H85">
        <f>SUMPRODUCT(A$66:A85,B$66:B85)/SUM(B$66:B85)</f>
        <v>5.1241496598639458</v>
      </c>
      <c r="I85">
        <f>SUMPRODUCT(A86:$A$166,B86:$B$166)/SUM(B86:$B$166)-A85</f>
        <v>61.169292250083046</v>
      </c>
    </row>
    <row r="86" spans="1:9" x14ac:dyDescent="0.25">
      <c r="A86" s="35">
        <v>20</v>
      </c>
      <c r="B86" s="33">
        <f t="shared" si="0"/>
        <v>33</v>
      </c>
      <c r="C86" s="33">
        <f t="shared" si="4"/>
        <v>99967</v>
      </c>
      <c r="D86" s="33">
        <f t="shared" si="1"/>
        <v>99397</v>
      </c>
      <c r="E86" s="31">
        <f t="shared" si="2"/>
        <v>0.99397000000000002</v>
      </c>
      <c r="F86" s="31">
        <f t="shared" si="5"/>
        <v>6.0299999999999798E-3</v>
      </c>
      <c r="G86" s="31">
        <f t="shared" si="3"/>
        <v>3.3190179729852051E-4</v>
      </c>
      <c r="H86">
        <f>SUMPRODUCT(A$66:A86,B$66:B86)/SUM(B$66:B86)</f>
        <v>5.9146537842190012</v>
      </c>
      <c r="I86">
        <f>SUMPRODUCT(A87:$A$166,B87:$B$166)/SUM(B87:$B$166)-A86</f>
        <v>60.189286073909983</v>
      </c>
    </row>
    <row r="87" spans="1:9" x14ac:dyDescent="0.25">
      <c r="A87" s="35">
        <v>21</v>
      </c>
      <c r="B87" s="33">
        <f t="shared" si="0"/>
        <v>38</v>
      </c>
      <c r="C87" s="33">
        <f t="shared" si="4"/>
        <v>99962</v>
      </c>
      <c r="D87" s="33">
        <f t="shared" si="1"/>
        <v>99361</v>
      </c>
      <c r="E87" s="31">
        <f t="shared" si="2"/>
        <v>0.99360999999999999</v>
      </c>
      <c r="F87" s="31">
        <f t="shared" si="5"/>
        <v>6.3900000000000068E-3</v>
      </c>
      <c r="G87" s="31">
        <f t="shared" si="3"/>
        <v>3.8230530096481784E-4</v>
      </c>
      <c r="H87">
        <f>SUMPRODUCT(A$66:A87,B$66:B87)/SUM(B$66:B87)</f>
        <v>6.7845220030349012</v>
      </c>
      <c r="I87">
        <f>SUMPRODUCT(A88:$A$166,B88:$B$166)/SUM(B88:$B$166)-A87</f>
        <v>59.211942944636959</v>
      </c>
    </row>
    <row r="88" spans="1:9" x14ac:dyDescent="0.25">
      <c r="A88" s="35">
        <v>22</v>
      </c>
      <c r="B88" s="33">
        <f t="shared" si="0"/>
        <v>43</v>
      </c>
      <c r="C88" s="33">
        <f t="shared" si="4"/>
        <v>99957</v>
      </c>
      <c r="D88" s="33">
        <f t="shared" si="1"/>
        <v>99321</v>
      </c>
      <c r="E88" s="31">
        <f t="shared" si="2"/>
        <v>0.99321000000000004</v>
      </c>
      <c r="F88" s="31">
        <f t="shared" si="5"/>
        <v>6.7899999999999627E-3</v>
      </c>
      <c r="G88" s="31">
        <f t="shared" si="3"/>
        <v>4.3276537071889373E-4</v>
      </c>
      <c r="H88">
        <f>SUMPRODUCT(A$66:A88,B$66:B88)/SUM(B$66:B88)</f>
        <v>7.7165242165242169</v>
      </c>
      <c r="I88">
        <f>SUMPRODUCT(A89:$A$166,B89:$B$166)/SUM(B89:$B$166)-A88</f>
        <v>58.237168569672178</v>
      </c>
    </row>
    <row r="89" spans="1:9" x14ac:dyDescent="0.25">
      <c r="A89" s="35">
        <v>23</v>
      </c>
      <c r="B89" s="33">
        <f t="shared" si="0"/>
        <v>35</v>
      </c>
      <c r="C89" s="33">
        <f t="shared" si="4"/>
        <v>99965</v>
      </c>
      <c r="D89" s="33">
        <f t="shared" si="1"/>
        <v>99281</v>
      </c>
      <c r="E89" s="31">
        <f t="shared" si="2"/>
        <v>0.99280999999999997</v>
      </c>
      <c r="F89" s="31">
        <f t="shared" si="5"/>
        <v>7.1900000000000297E-3</v>
      </c>
      <c r="G89" s="31">
        <f t="shared" si="3"/>
        <v>3.5239274675043545E-4</v>
      </c>
      <c r="H89">
        <f>SUMPRODUCT(A$66:A89,B$66:B89)/SUM(B$66:B89)</f>
        <v>8.4423337856173681</v>
      </c>
      <c r="I89">
        <f>SUMPRODUCT(A90:$A$166,B90:$B$166)/SUM(B90:$B$166)-A89</f>
        <v>57.257364356715129</v>
      </c>
    </row>
    <row r="90" spans="1:9" x14ac:dyDescent="0.25">
      <c r="A90" s="35">
        <v>24</v>
      </c>
      <c r="B90" s="33">
        <f t="shared" si="0"/>
        <v>41</v>
      </c>
      <c r="C90" s="33">
        <f t="shared" si="4"/>
        <v>99959</v>
      </c>
      <c r="D90" s="33">
        <f t="shared" si="1"/>
        <v>99244</v>
      </c>
      <c r="E90" s="31">
        <f t="shared" si="2"/>
        <v>0.99243999999999999</v>
      </c>
      <c r="F90" s="31">
        <f t="shared" si="5"/>
        <v>7.5600000000000112E-3</v>
      </c>
      <c r="G90" s="31">
        <f t="shared" si="3"/>
        <v>4.1296924889958802E-4</v>
      </c>
      <c r="H90">
        <f>SUMPRODUCT(A$66:A90,B$66:B90)/SUM(B$66:B90)</f>
        <v>9.2622107969151664</v>
      </c>
      <c r="I90">
        <f>SUMPRODUCT(A91:$A$166,B91:$B$166)/SUM(B91:$B$166)-A90</f>
        <v>56.280626909927079</v>
      </c>
    </row>
    <row r="91" spans="1:9" x14ac:dyDescent="0.25">
      <c r="A91" s="35">
        <v>25</v>
      </c>
      <c r="B91" s="33">
        <f t="shared" si="0"/>
        <v>44</v>
      </c>
      <c r="C91" s="33">
        <f t="shared" si="4"/>
        <v>99956</v>
      </c>
      <c r="D91" s="33">
        <f t="shared" si="1"/>
        <v>99201</v>
      </c>
      <c r="E91" s="31">
        <f t="shared" si="2"/>
        <v>0.99200999999999995</v>
      </c>
      <c r="F91" s="31">
        <f t="shared" si="5"/>
        <v>7.9900000000000526E-3</v>
      </c>
      <c r="G91" s="31">
        <f t="shared" si="3"/>
        <v>4.4335173914795858E-4</v>
      </c>
      <c r="H91">
        <f>SUMPRODUCT(A$66:A91,B$66:B91)/SUM(B$66:B91)</f>
        <v>10.104622871046228</v>
      </c>
      <c r="I91">
        <f>SUMPRODUCT(A92:$A$166,B92:$B$166)/SUM(B92:$B$166)-A91</f>
        <v>55.305169056291561</v>
      </c>
    </row>
    <row r="92" spans="1:9" x14ac:dyDescent="0.25">
      <c r="A92" s="35">
        <v>26</v>
      </c>
      <c r="B92" s="33">
        <f t="shared" si="0"/>
        <v>38</v>
      </c>
      <c r="C92" s="33">
        <f t="shared" si="4"/>
        <v>99962</v>
      </c>
      <c r="D92" s="33">
        <f t="shared" si="1"/>
        <v>99161</v>
      </c>
      <c r="E92" s="31">
        <f t="shared" si="2"/>
        <v>0.99160999999999999</v>
      </c>
      <c r="F92" s="31">
        <f t="shared" si="5"/>
        <v>8.3900000000000086E-3</v>
      </c>
      <c r="G92" s="31">
        <f t="shared" si="3"/>
        <v>3.8306065463049766E-4</v>
      </c>
      <c r="H92">
        <f>SUMPRODUCT(A$66:A92,B$66:B92)/SUM(B$66:B92)</f>
        <v>10.806976744186047</v>
      </c>
      <c r="I92">
        <f>SUMPRODUCT(A93:$A$166,B93:$B$166)/SUM(B93:$B$166)-A92</f>
        <v>54.325998526309419</v>
      </c>
    </row>
    <row r="93" spans="1:9" x14ac:dyDescent="0.25">
      <c r="A93" s="35">
        <v>27</v>
      </c>
      <c r="B93" s="33">
        <f t="shared" si="0"/>
        <v>43</v>
      </c>
      <c r="C93" s="33">
        <f t="shared" si="4"/>
        <v>99957</v>
      </c>
      <c r="D93" s="33">
        <f t="shared" si="1"/>
        <v>99120</v>
      </c>
      <c r="E93" s="31">
        <f t="shared" si="2"/>
        <v>0.99119999999999997</v>
      </c>
      <c r="F93" s="31">
        <f t="shared" si="5"/>
        <v>8.80000000000003E-3</v>
      </c>
      <c r="G93" s="31">
        <f t="shared" si="3"/>
        <v>4.3363822470527725E-4</v>
      </c>
      <c r="H93">
        <f>SUMPRODUCT(A$66:A93,B$66:B93)/SUM(B$66:B93)</f>
        <v>11.578073089700997</v>
      </c>
      <c r="I93">
        <f>SUMPRODUCT(A94:$A$166,B94:$B$166)/SUM(B94:$B$166)-A93</f>
        <v>53.349153774689981</v>
      </c>
    </row>
    <row r="94" spans="1:9" x14ac:dyDescent="0.25">
      <c r="A94" s="35">
        <v>28</v>
      </c>
      <c r="B94" s="33">
        <f t="shared" si="0"/>
        <v>47</v>
      </c>
      <c r="C94" s="33">
        <f t="shared" si="4"/>
        <v>99953</v>
      </c>
      <c r="D94" s="33">
        <f t="shared" si="1"/>
        <v>99075</v>
      </c>
      <c r="E94" s="31">
        <f t="shared" si="2"/>
        <v>0.99075000000000002</v>
      </c>
      <c r="F94" s="31">
        <f t="shared" si="5"/>
        <v>9.2499999999999805E-3</v>
      </c>
      <c r="G94" s="31">
        <f t="shared" si="3"/>
        <v>4.7417271993543183E-4</v>
      </c>
      <c r="H94">
        <f>SUMPRODUCT(A$66:A94,B$66:B94)/SUM(B$66:B94)</f>
        <v>12.390526315789474</v>
      </c>
      <c r="I94">
        <f>SUMPRODUCT(A95:$A$166,B95:$B$166)/SUM(B95:$B$166)-A94</f>
        <v>52.374011173861646</v>
      </c>
    </row>
    <row r="95" spans="1:9" x14ac:dyDescent="0.25">
      <c r="A95" s="35">
        <v>29</v>
      </c>
      <c r="B95" s="33">
        <f t="shared" si="0"/>
        <v>45</v>
      </c>
      <c r="C95" s="33">
        <f t="shared" si="4"/>
        <v>99955</v>
      </c>
      <c r="D95" s="33">
        <f t="shared" si="1"/>
        <v>99029</v>
      </c>
      <c r="E95" s="31">
        <f t="shared" si="2"/>
        <v>0.99029</v>
      </c>
      <c r="F95" s="31">
        <f t="shared" si="5"/>
        <v>9.7099999999999964E-3</v>
      </c>
      <c r="G95" s="31">
        <f t="shared" si="3"/>
        <v>4.5420136260408781E-4</v>
      </c>
      <c r="H95">
        <f>SUMPRODUCT(A$66:A95,B$66:B95)/SUM(B$66:B95)</f>
        <v>13.141708542713568</v>
      </c>
      <c r="I95">
        <f>SUMPRODUCT(A96:$A$166,B96:$B$166)/SUM(B96:$B$166)-A95</f>
        <v>51.397378103016095</v>
      </c>
    </row>
    <row r="96" spans="1:9" x14ac:dyDescent="0.25">
      <c r="A96" s="35">
        <v>30</v>
      </c>
      <c r="B96" s="33">
        <f t="shared" si="0"/>
        <v>53</v>
      </c>
      <c r="C96" s="33">
        <f t="shared" si="4"/>
        <v>99947</v>
      </c>
      <c r="D96" s="33">
        <f t="shared" si="1"/>
        <v>98980</v>
      </c>
      <c r="E96" s="31">
        <f t="shared" si="2"/>
        <v>0.98980000000000001</v>
      </c>
      <c r="F96" s="31">
        <f t="shared" si="5"/>
        <v>1.0199999999999987E-2</v>
      </c>
      <c r="G96" s="31">
        <f t="shared" si="3"/>
        <v>5.3519676054489089E-4</v>
      </c>
      <c r="H96">
        <f>SUMPRODUCT(A$66:A96,B$66:B96)/SUM(B$66:B96)</f>
        <v>13.994274809160306</v>
      </c>
      <c r="I96">
        <f>SUMPRODUCT(A97:$A$166,B97:$B$166)/SUM(B97:$B$166)-A96</f>
        <v>50.424390441228525</v>
      </c>
    </row>
    <row r="97" spans="1:9" x14ac:dyDescent="0.25">
      <c r="A97" s="35">
        <v>31</v>
      </c>
      <c r="B97" s="33">
        <f t="shared" si="0"/>
        <v>49</v>
      </c>
      <c r="C97" s="33">
        <f t="shared" si="4"/>
        <v>99951</v>
      </c>
      <c r="D97" s="33">
        <f t="shared" si="1"/>
        <v>98929</v>
      </c>
      <c r="E97" s="31">
        <f t="shared" si="2"/>
        <v>0.98929</v>
      </c>
      <c r="F97" s="31">
        <f t="shared" si="5"/>
        <v>1.0709999999999997E-2</v>
      </c>
      <c r="G97" s="31">
        <f t="shared" si="3"/>
        <v>4.9504950495049506E-4</v>
      </c>
      <c r="H97">
        <f>SUMPRODUCT(A$66:A97,B$66:B97)/SUM(B$66:B97)</f>
        <v>14.753874202370101</v>
      </c>
      <c r="I97">
        <f>SUMPRODUCT(A98:$A$166,B98:$B$166)/SUM(B98:$B$166)-A97</f>
        <v>49.448894105267414</v>
      </c>
    </row>
    <row r="98" spans="1:9" x14ac:dyDescent="0.25">
      <c r="A98" s="35">
        <v>32</v>
      </c>
      <c r="B98" s="33">
        <f t="shared" ref="B98:B115" si="6">D38</f>
        <v>52</v>
      </c>
      <c r="C98" s="33">
        <f t="shared" si="4"/>
        <v>99948</v>
      </c>
      <c r="D98" s="33">
        <f t="shared" ref="D98:D115" si="7">E38</f>
        <v>98879</v>
      </c>
      <c r="E98" s="31">
        <f t="shared" ref="E98:E129" si="8">D98/100000</f>
        <v>0.98878999999999995</v>
      </c>
      <c r="F98" s="31">
        <f t="shared" si="5"/>
        <v>1.1210000000000053E-2</v>
      </c>
      <c r="G98" s="31">
        <f t="shared" ref="G98:G129" si="9">B98/D97</f>
        <v>5.2562949185779701E-4</v>
      </c>
      <c r="H98">
        <f>SUMPRODUCT(A$66:A98,B$66:B98)/SUM(B$66:B98)</f>
        <v>15.534377719756311</v>
      </c>
      <c r="I98">
        <f>SUMPRODUCT(A99:$A$166,B99:$B$166)/SUM(B99:$B$166)-A98</f>
        <v>48.47439816970703</v>
      </c>
    </row>
    <row r="99" spans="1:9" x14ac:dyDescent="0.25">
      <c r="A99" s="35">
        <v>33</v>
      </c>
      <c r="B99" s="33">
        <f t="shared" si="6"/>
        <v>67</v>
      </c>
      <c r="C99" s="33">
        <f t="shared" si="4"/>
        <v>99933</v>
      </c>
      <c r="D99" s="33">
        <f t="shared" si="7"/>
        <v>98819</v>
      </c>
      <c r="E99" s="31">
        <f t="shared" si="8"/>
        <v>0.98819000000000001</v>
      </c>
      <c r="F99" s="31">
        <f t="shared" si="5"/>
        <v>1.1809999999999987E-2</v>
      </c>
      <c r="G99" s="31">
        <f t="shared" si="9"/>
        <v>6.7759584947258767E-4</v>
      </c>
      <c r="H99">
        <f>SUMPRODUCT(A$66:A99,B$66:B99)/SUM(B$66:B99)</f>
        <v>16.496710526315791</v>
      </c>
      <c r="I99">
        <f>SUMPRODUCT(A100:$A$166,B100:$B$166)/SUM(B100:$B$166)-A99</f>
        <v>47.506620067872163</v>
      </c>
    </row>
    <row r="100" spans="1:9" x14ac:dyDescent="0.25">
      <c r="A100" s="35">
        <v>34</v>
      </c>
      <c r="B100" s="33">
        <f t="shared" si="6"/>
        <v>69</v>
      </c>
      <c r="C100" s="33">
        <f t="shared" si="4"/>
        <v>99931</v>
      </c>
      <c r="D100" s="33">
        <f t="shared" si="7"/>
        <v>98751</v>
      </c>
      <c r="E100" s="31">
        <f t="shared" si="8"/>
        <v>0.98751</v>
      </c>
      <c r="F100" s="31">
        <f t="shared" si="5"/>
        <v>1.2490000000000001E-2</v>
      </c>
      <c r="G100" s="31">
        <f t="shared" si="9"/>
        <v>6.9824628866918309E-4</v>
      </c>
      <c r="H100">
        <f>SUMPRODUCT(A$66:A100,B$66:B100)/SUM(B$66:B100)</f>
        <v>17.43657587548638</v>
      </c>
      <c r="I100">
        <f>SUMPRODUCT(A101:$A$166,B101:$B$166)/SUM(B101:$B$166)-A100</f>
        <v>46.539150092249045</v>
      </c>
    </row>
    <row r="101" spans="1:9" x14ac:dyDescent="0.25">
      <c r="A101" s="35">
        <v>35</v>
      </c>
      <c r="B101" s="33">
        <f t="shared" si="6"/>
        <v>73</v>
      </c>
      <c r="C101" s="33">
        <f t="shared" si="4"/>
        <v>99927</v>
      </c>
      <c r="D101" s="33">
        <f t="shared" si="7"/>
        <v>98680</v>
      </c>
      <c r="E101" s="31">
        <f t="shared" si="8"/>
        <v>0.98680000000000001</v>
      </c>
      <c r="F101" s="31">
        <f t="shared" si="5"/>
        <v>1.319999999999999E-2</v>
      </c>
      <c r="G101" s="31">
        <f t="shared" si="9"/>
        <v>7.3923302042510958E-4</v>
      </c>
      <c r="H101">
        <f>SUMPRODUCT(A$66:A101,B$66:B101)/SUM(B$66:B101)</f>
        <v>18.380706921944036</v>
      </c>
      <c r="I101">
        <f>SUMPRODUCT(A102:$A$166,B102:$B$166)/SUM(B102:$B$166)-A101</f>
        <v>45.572874925182347</v>
      </c>
    </row>
    <row r="102" spans="1:9" x14ac:dyDescent="0.25">
      <c r="A102" s="35">
        <v>36</v>
      </c>
      <c r="B102" s="33">
        <f t="shared" si="6"/>
        <v>78</v>
      </c>
      <c r="C102" s="33">
        <f t="shared" si="4"/>
        <v>99922</v>
      </c>
      <c r="D102" s="33">
        <f t="shared" si="7"/>
        <v>98605</v>
      </c>
      <c r="E102" s="31">
        <f t="shared" si="8"/>
        <v>0.98604999999999998</v>
      </c>
      <c r="F102" s="31">
        <f t="shared" si="5"/>
        <v>1.3950000000000018E-2</v>
      </c>
      <c r="G102" s="31">
        <f t="shared" si="9"/>
        <v>7.9043372517227401E-4</v>
      </c>
      <c r="H102">
        <f>SUMPRODUCT(A$66:A102,B$66:B102)/SUM(B$66:B102)</f>
        <v>19.337743732590528</v>
      </c>
      <c r="I102">
        <f>SUMPRODUCT(A103:$A$166,B103:$B$166)/SUM(B103:$B$166)-A102</f>
        <v>44.608173003705772</v>
      </c>
    </row>
    <row r="103" spans="1:9" x14ac:dyDescent="0.25">
      <c r="A103" s="35">
        <v>37</v>
      </c>
      <c r="B103" s="33">
        <f t="shared" si="6"/>
        <v>83</v>
      </c>
      <c r="C103" s="33">
        <f t="shared" si="4"/>
        <v>99917</v>
      </c>
      <c r="D103" s="33">
        <f t="shared" si="7"/>
        <v>98524</v>
      </c>
      <c r="E103" s="31">
        <f t="shared" si="8"/>
        <v>0.98524</v>
      </c>
      <c r="F103" s="31">
        <f t="shared" si="5"/>
        <v>1.4759999999999995E-2</v>
      </c>
      <c r="G103" s="31">
        <f t="shared" si="9"/>
        <v>8.4174230515693936E-4</v>
      </c>
      <c r="H103">
        <f>SUMPRODUCT(A$66:A103,B$66:B103)/SUM(B$66:B103)</f>
        <v>20.302830809743252</v>
      </c>
      <c r="I103">
        <f>SUMPRODUCT(A104:$A$166,B104:$B$166)/SUM(B104:$B$166)-A103</f>
        <v>43.644951835142052</v>
      </c>
    </row>
    <row r="104" spans="1:9" x14ac:dyDescent="0.25">
      <c r="A104" s="35">
        <v>38</v>
      </c>
      <c r="B104" s="33">
        <f t="shared" si="6"/>
        <v>97</v>
      </c>
      <c r="C104" s="33">
        <f t="shared" si="4"/>
        <v>99903</v>
      </c>
      <c r="D104" s="33">
        <f t="shared" si="7"/>
        <v>98433</v>
      </c>
      <c r="E104" s="31">
        <f t="shared" si="8"/>
        <v>0.98433000000000004</v>
      </c>
      <c r="F104" s="31">
        <f t="shared" si="5"/>
        <v>1.5669999999999962E-2</v>
      </c>
      <c r="G104" s="31">
        <f t="shared" si="9"/>
        <v>9.8453168771060859E-4</v>
      </c>
      <c r="H104">
        <f>SUMPRODUCT(A$66:A104,B$66:B104)/SUM(B$66:B104)</f>
        <v>21.365099009900991</v>
      </c>
      <c r="I104">
        <f>SUMPRODUCT(A105:$A$166,B105:$B$166)/SUM(B105:$B$166)-A104</f>
        <v>42.68702639475157</v>
      </c>
    </row>
    <row r="105" spans="1:9" x14ac:dyDescent="0.25">
      <c r="A105" s="35">
        <v>39</v>
      </c>
      <c r="B105" s="33">
        <f t="shared" si="6"/>
        <v>117</v>
      </c>
      <c r="C105" s="33">
        <f t="shared" si="4"/>
        <v>99883</v>
      </c>
      <c r="D105" s="33">
        <f t="shared" si="7"/>
        <v>98326</v>
      </c>
      <c r="E105" s="31">
        <f t="shared" si="8"/>
        <v>0.98326000000000002</v>
      </c>
      <c r="F105" s="31">
        <f t="shared" si="5"/>
        <v>1.6739999999999977E-2</v>
      </c>
      <c r="G105" s="31">
        <f t="shared" si="9"/>
        <v>1.1886257657492915E-3</v>
      </c>
      <c r="H105">
        <f>SUMPRODUCT(A$66:A105,B$66:B105)/SUM(B$66:B105)</f>
        <v>22.555683785343334</v>
      </c>
      <c r="I105">
        <f>SUMPRODUCT(A106:$A$166,B106:$B$166)/SUM(B106:$B$166)-A105</f>
        <v>41.736695248375725</v>
      </c>
    </row>
    <row r="106" spans="1:9" x14ac:dyDescent="0.25">
      <c r="A106" s="35">
        <v>40</v>
      </c>
      <c r="B106" s="33">
        <f t="shared" si="6"/>
        <v>116</v>
      </c>
      <c r="C106" s="33">
        <f t="shared" si="4"/>
        <v>99884</v>
      </c>
      <c r="D106" s="33">
        <f t="shared" si="7"/>
        <v>98210</v>
      </c>
      <c r="E106" s="31">
        <f t="shared" si="8"/>
        <v>0.98209999999999997</v>
      </c>
      <c r="F106" s="31">
        <f t="shared" si="5"/>
        <v>1.7900000000000027E-2</v>
      </c>
      <c r="G106" s="31">
        <f t="shared" si="9"/>
        <v>1.1797489982303766E-3</v>
      </c>
      <c r="H106">
        <f>SUMPRODUCT(A$66:A106,B$66:B106)/SUM(B$66:B106)</f>
        <v>23.650081124932395</v>
      </c>
      <c r="I106">
        <f>SUMPRODUCT(A107:$A$166,B107:$B$166)/SUM(B107:$B$166)-A106</f>
        <v>40.784873881038308</v>
      </c>
    </row>
    <row r="107" spans="1:9" x14ac:dyDescent="0.25">
      <c r="A107" s="35">
        <v>41</v>
      </c>
      <c r="B107" s="33">
        <f t="shared" si="6"/>
        <v>139</v>
      </c>
      <c r="C107" s="33">
        <f t="shared" si="4"/>
        <v>99861</v>
      </c>
      <c r="D107" s="33">
        <f t="shared" si="7"/>
        <v>98082</v>
      </c>
      <c r="E107" s="31">
        <f t="shared" si="8"/>
        <v>0.98082000000000003</v>
      </c>
      <c r="F107" s="31">
        <f t="shared" si="5"/>
        <v>1.9179999999999975E-2</v>
      </c>
      <c r="G107" s="31">
        <f t="shared" si="9"/>
        <v>1.4153344873230832E-3</v>
      </c>
      <c r="H107">
        <f>SUMPRODUCT(A$66:A107,B$66:B107)/SUM(B$66:B107)</f>
        <v>24.863179074446681</v>
      </c>
      <c r="I107">
        <f>SUMPRODUCT(A108:$A$166,B108:$B$166)/SUM(B108:$B$166)-A107</f>
        <v>39.841336287432483</v>
      </c>
    </row>
    <row r="108" spans="1:9" x14ac:dyDescent="0.25">
      <c r="A108" s="35">
        <v>42</v>
      </c>
      <c r="B108" s="33">
        <f t="shared" si="6"/>
        <v>156</v>
      </c>
      <c r="C108" s="33">
        <f t="shared" si="4"/>
        <v>99844</v>
      </c>
      <c r="D108" s="33">
        <f t="shared" si="7"/>
        <v>97935</v>
      </c>
      <c r="E108" s="31">
        <f t="shared" si="8"/>
        <v>0.97935000000000005</v>
      </c>
      <c r="F108" s="31">
        <f t="shared" si="5"/>
        <v>2.0649999999999946E-2</v>
      </c>
      <c r="G108" s="31">
        <f t="shared" si="9"/>
        <v>1.5905059032238331E-3</v>
      </c>
      <c r="H108">
        <f>SUMPRODUCT(A$66:A108,B$66:B108)/SUM(B$66:B108)</f>
        <v>26.110074626865671</v>
      </c>
      <c r="I108">
        <f>SUMPRODUCT(A109:$A$166,B109:$B$166)/SUM(B109:$B$166)-A108</f>
        <v>38.903300029656293</v>
      </c>
    </row>
    <row r="109" spans="1:9" x14ac:dyDescent="0.25">
      <c r="A109" s="35">
        <v>43</v>
      </c>
      <c r="B109" s="33">
        <f t="shared" si="6"/>
        <v>171</v>
      </c>
      <c r="C109" s="33">
        <f t="shared" si="4"/>
        <v>99829</v>
      </c>
      <c r="D109" s="33">
        <f t="shared" si="7"/>
        <v>97771</v>
      </c>
      <c r="E109" s="31">
        <f t="shared" si="8"/>
        <v>0.97770999999999997</v>
      </c>
      <c r="F109" s="31">
        <f t="shared" si="5"/>
        <v>2.2290000000000032E-2</v>
      </c>
      <c r="G109" s="31">
        <f t="shared" si="9"/>
        <v>1.7460560575892174E-3</v>
      </c>
      <c r="H109">
        <f>SUMPRODUCT(A$66:A109,B$66:B109)/SUM(B$66:B109)</f>
        <v>27.357667386609073</v>
      </c>
      <c r="I109">
        <f>SUMPRODUCT(A110:$A$166,B110:$B$166)/SUM(B110:$B$166)-A109</f>
        <v>37.969697590558923</v>
      </c>
    </row>
    <row r="110" spans="1:9" x14ac:dyDescent="0.25">
      <c r="A110" s="35">
        <v>44</v>
      </c>
      <c r="B110" s="33">
        <f t="shared" si="6"/>
        <v>189</v>
      </c>
      <c r="C110" s="33">
        <f t="shared" si="4"/>
        <v>99811</v>
      </c>
      <c r="D110" s="33">
        <f t="shared" si="7"/>
        <v>97591</v>
      </c>
      <c r="E110" s="31">
        <f t="shared" si="8"/>
        <v>0.97591000000000006</v>
      </c>
      <c r="F110" s="31">
        <f t="shared" si="5"/>
        <v>2.4089999999999945E-2</v>
      </c>
      <c r="G110" s="31">
        <f t="shared" si="9"/>
        <v>1.933088543637684E-3</v>
      </c>
      <c r="H110">
        <f>SUMPRODUCT(A$66:A110,B$66:B110)/SUM(B$66:B110)</f>
        <v>28.613817891373802</v>
      </c>
      <c r="I110">
        <f>SUMPRODUCT(A111:$A$166,B111:$B$166)/SUM(B111:$B$166)-A110</f>
        <v>37.041415624005666</v>
      </c>
    </row>
    <row r="111" spans="1:9" x14ac:dyDescent="0.25">
      <c r="A111" s="35">
        <v>45</v>
      </c>
      <c r="B111" s="33">
        <f t="shared" si="6"/>
        <v>213</v>
      </c>
      <c r="C111" s="33">
        <f t="shared" si="4"/>
        <v>99787</v>
      </c>
      <c r="D111" s="33">
        <f t="shared" si="7"/>
        <v>97390</v>
      </c>
      <c r="E111" s="31">
        <f t="shared" si="8"/>
        <v>0.97389999999999999</v>
      </c>
      <c r="F111" s="31">
        <f t="shared" si="5"/>
        <v>2.6100000000000012E-2</v>
      </c>
      <c r="G111" s="31">
        <f t="shared" si="9"/>
        <v>2.1825783115246283E-3</v>
      </c>
      <c r="H111">
        <f>SUMPRODUCT(A$66:A111,B$66:B111)/SUM(B$66:B111)</f>
        <v>29.898417372101584</v>
      </c>
      <c r="I111">
        <f>SUMPRODUCT(A112:$A$166,B112:$B$166)/SUM(B112:$B$166)-A111</f>
        <v>36.120383895323712</v>
      </c>
    </row>
    <row r="112" spans="1:9" x14ac:dyDescent="0.25">
      <c r="A112" s="35">
        <v>46</v>
      </c>
      <c r="B112" s="33">
        <f t="shared" si="6"/>
        <v>232</v>
      </c>
      <c r="C112" s="33">
        <f t="shared" si="4"/>
        <v>99768</v>
      </c>
      <c r="D112" s="33">
        <f t="shared" si="7"/>
        <v>97168</v>
      </c>
      <c r="E112" s="31">
        <f t="shared" si="8"/>
        <v>0.97167999999999999</v>
      </c>
      <c r="F112" s="31">
        <f t="shared" si="5"/>
        <v>2.8320000000000012E-2</v>
      </c>
      <c r="G112" s="31">
        <f t="shared" si="9"/>
        <v>2.3821747612691241E-3</v>
      </c>
      <c r="H112">
        <f>SUMPRODUCT(A$66:A112,B$66:B112)/SUM(B$66:B112)</f>
        <v>31.165140725669719</v>
      </c>
      <c r="I112">
        <f>SUMPRODUCT(A113:$A$166,B113:$B$166)/SUM(B113:$B$166)-A112</f>
        <v>35.204398754408032</v>
      </c>
    </row>
    <row r="113" spans="1:9" x14ac:dyDescent="0.25">
      <c r="A113" s="35">
        <v>47</v>
      </c>
      <c r="B113" s="33">
        <f t="shared" si="6"/>
        <v>250</v>
      </c>
      <c r="C113" s="33">
        <f t="shared" si="4"/>
        <v>99750</v>
      </c>
      <c r="D113" s="33">
        <f t="shared" si="7"/>
        <v>96927</v>
      </c>
      <c r="E113" s="31">
        <f t="shared" si="8"/>
        <v>0.96926999999999996</v>
      </c>
      <c r="F113" s="31">
        <f t="shared" si="5"/>
        <v>3.0730000000000035E-2</v>
      </c>
      <c r="G113" s="31">
        <f t="shared" si="9"/>
        <v>2.5728634941544542E-3</v>
      </c>
      <c r="H113">
        <f>SUMPRODUCT(A$66:A113,B$66:B113)/SUM(B$66:B113)</f>
        <v>32.402625820568929</v>
      </c>
      <c r="I113">
        <f>SUMPRODUCT(A114:$A$166,B114:$B$166)/SUM(B114:$B$166)-A113</f>
        <v>34.292798660215851</v>
      </c>
    </row>
    <row r="114" spans="1:9" x14ac:dyDescent="0.25">
      <c r="A114" s="35">
        <v>48</v>
      </c>
      <c r="B114" s="33">
        <f t="shared" si="6"/>
        <v>272</v>
      </c>
      <c r="C114" s="33">
        <f t="shared" si="4"/>
        <v>99728</v>
      </c>
      <c r="D114" s="33">
        <f t="shared" si="7"/>
        <v>96666</v>
      </c>
      <c r="E114" s="31">
        <f t="shared" si="8"/>
        <v>0.96665999999999996</v>
      </c>
      <c r="F114" s="31">
        <f t="shared" si="5"/>
        <v>3.3340000000000036E-2</v>
      </c>
      <c r="G114" s="31">
        <f t="shared" si="9"/>
        <v>2.8062356206217049E-3</v>
      </c>
      <c r="H114">
        <f>SUMPRODUCT(A$66:A114,B$66:B114)/SUM(B$66:B114)</f>
        <v>33.624891961970611</v>
      </c>
      <c r="I114">
        <f>SUMPRODUCT(A115:$A$166,B115:$B$166)/SUM(B115:$B$166)-A114</f>
        <v>33.386678415923697</v>
      </c>
    </row>
    <row r="115" spans="1:9" x14ac:dyDescent="0.25">
      <c r="A115" s="35">
        <v>49</v>
      </c>
      <c r="B115" s="33">
        <f t="shared" si="6"/>
        <v>285</v>
      </c>
      <c r="C115" s="33">
        <f t="shared" si="4"/>
        <v>99715</v>
      </c>
      <c r="D115" s="33">
        <f t="shared" si="7"/>
        <v>96387</v>
      </c>
      <c r="E115" s="31">
        <f t="shared" si="8"/>
        <v>0.96387</v>
      </c>
      <c r="F115" s="31">
        <f t="shared" si="5"/>
        <v>3.6129999999999995E-2</v>
      </c>
      <c r="G115" s="31">
        <f t="shared" si="9"/>
        <v>2.9482961951461735E-3</v>
      </c>
      <c r="H115">
        <f>SUMPRODUCT(A$66:A115,B$66:B115)/SUM(B$66:B115)</f>
        <v>34.79153354632588</v>
      </c>
      <c r="I115">
        <f>SUMPRODUCT(A116:$A$166,B116:$B$166)/SUM(B116:$B$166)-A115</f>
        <v>32.482651416688327</v>
      </c>
    </row>
    <row r="116" spans="1:9" x14ac:dyDescent="0.25">
      <c r="A116" s="34">
        <v>50</v>
      </c>
      <c r="B116" s="33">
        <f t="shared" ref="B116:B147" si="10">L6</f>
        <v>334</v>
      </c>
      <c r="C116" s="33">
        <f t="shared" si="4"/>
        <v>99666</v>
      </c>
      <c r="D116" s="33">
        <f t="shared" ref="D116:D147" si="11">K6</f>
        <v>96245</v>
      </c>
      <c r="E116" s="31">
        <f t="shared" si="8"/>
        <v>0.96245000000000003</v>
      </c>
      <c r="F116" s="31">
        <f t="shared" si="5"/>
        <v>3.7549999999999972E-2</v>
      </c>
      <c r="G116" s="31">
        <f t="shared" si="9"/>
        <v>3.465197588886468E-3</v>
      </c>
      <c r="H116">
        <f>SUMPRODUCT(A$66:A116,B$66:B116)/SUM(B$66:B116)</f>
        <v>36.033496332518339</v>
      </c>
      <c r="I116">
        <f>SUMPRODUCT(A117:$A$166,B117:$B$166)/SUM(B117:$B$166)-A116</f>
        <v>31.59236652372158</v>
      </c>
    </row>
    <row r="117" spans="1:9" x14ac:dyDescent="0.25">
      <c r="A117" s="35">
        <v>51</v>
      </c>
      <c r="B117" s="33">
        <f t="shared" si="10"/>
        <v>351</v>
      </c>
      <c r="C117" s="33">
        <f t="shared" si="4"/>
        <v>99649</v>
      </c>
      <c r="D117" s="33">
        <f t="shared" si="11"/>
        <v>95910</v>
      </c>
      <c r="E117" s="31">
        <f t="shared" si="8"/>
        <v>0.95909999999999995</v>
      </c>
      <c r="F117" s="31">
        <f t="shared" si="5"/>
        <v>4.0900000000000047E-2</v>
      </c>
      <c r="G117" s="31">
        <f t="shared" si="9"/>
        <v>3.6469426983219908E-3</v>
      </c>
      <c r="H117">
        <f>SUMPRODUCT(A$66:A117,B$66:B117)/SUM(B$66:B117)</f>
        <v>37.216392704345871</v>
      </c>
      <c r="I117">
        <f>SUMPRODUCT(A118:$A$166,B118:$B$166)/SUM(B118:$B$166)-A117</f>
        <v>30.704817258351653</v>
      </c>
    </row>
    <row r="118" spans="1:9" x14ac:dyDescent="0.25">
      <c r="A118" s="35">
        <v>52</v>
      </c>
      <c r="B118" s="33">
        <f t="shared" si="10"/>
        <v>382</v>
      </c>
      <c r="C118" s="33">
        <f t="shared" si="4"/>
        <v>99618</v>
      </c>
      <c r="D118" s="33">
        <f t="shared" si="11"/>
        <v>95559</v>
      </c>
      <c r="E118" s="31">
        <f t="shared" si="8"/>
        <v>0.95559000000000005</v>
      </c>
      <c r="F118" s="31">
        <f t="shared" si="5"/>
        <v>4.440999999999995E-2</v>
      </c>
      <c r="G118" s="31">
        <f t="shared" si="9"/>
        <v>3.9829006360129291E-3</v>
      </c>
      <c r="H118">
        <f>SUMPRODUCT(A$66:A118,B$66:B118)/SUM(B$66:B118)</f>
        <v>38.387310802405139</v>
      </c>
      <c r="I118">
        <f>SUMPRODUCT(A119:$A$166,B119:$B$166)/SUM(B119:$B$166)-A118</f>
        <v>29.824126256466329</v>
      </c>
    </row>
    <row r="119" spans="1:9" x14ac:dyDescent="0.25">
      <c r="A119" s="35">
        <v>53</v>
      </c>
      <c r="B119" s="33">
        <f t="shared" si="10"/>
        <v>407</v>
      </c>
      <c r="C119" s="33">
        <f t="shared" si="4"/>
        <v>99593</v>
      </c>
      <c r="D119" s="33">
        <f t="shared" si="11"/>
        <v>95177</v>
      </c>
      <c r="E119" s="31">
        <f t="shared" si="8"/>
        <v>0.95177</v>
      </c>
      <c r="F119" s="31">
        <f t="shared" si="5"/>
        <v>4.8229999999999995E-2</v>
      </c>
      <c r="G119" s="31">
        <f t="shared" si="9"/>
        <v>4.259148798124719E-3</v>
      </c>
      <c r="H119">
        <f>SUMPRODUCT(A$66:A119,B$66:B119)/SUM(B$66:B119)</f>
        <v>39.524474187380498</v>
      </c>
      <c r="I119">
        <f>SUMPRODUCT(A120:$A$166,B120:$B$166)/SUM(B120:$B$166)-A119</f>
        <v>28.94800477291686</v>
      </c>
    </row>
    <row r="120" spans="1:9" x14ac:dyDescent="0.25">
      <c r="A120" s="35">
        <v>54</v>
      </c>
      <c r="B120" s="33">
        <f t="shared" si="10"/>
        <v>433</v>
      </c>
      <c r="C120" s="33">
        <f t="shared" si="4"/>
        <v>99567</v>
      </c>
      <c r="D120" s="33">
        <f t="shared" si="11"/>
        <v>94771</v>
      </c>
      <c r="E120" s="31">
        <f t="shared" si="8"/>
        <v>0.94771000000000005</v>
      </c>
      <c r="F120" s="31">
        <f t="shared" si="5"/>
        <v>5.2289999999999948E-2</v>
      </c>
      <c r="G120" s="31">
        <f t="shared" si="9"/>
        <v>4.549418451936918E-3</v>
      </c>
      <c r="H120">
        <f>SUMPRODUCT(A$66:A120,B$66:B120)/SUM(B$66:B120)</f>
        <v>40.631290835246332</v>
      </c>
      <c r="I120">
        <f>SUMPRODUCT(A121:$A$166,B121:$B$166)/SUM(B121:$B$166)-A120</f>
        <v>28.076377986167103</v>
      </c>
    </row>
    <row r="121" spans="1:9" x14ac:dyDescent="0.25">
      <c r="A121" s="35">
        <v>55</v>
      </c>
      <c r="B121" s="33">
        <f t="shared" si="10"/>
        <v>452</v>
      </c>
      <c r="C121" s="33">
        <f t="shared" si="4"/>
        <v>99548</v>
      </c>
      <c r="D121" s="33">
        <f t="shared" si="11"/>
        <v>94338</v>
      </c>
      <c r="E121" s="31">
        <f t="shared" si="8"/>
        <v>0.94338</v>
      </c>
      <c r="F121" s="31">
        <f t="shared" si="5"/>
        <v>5.6620000000000004E-2</v>
      </c>
      <c r="G121" s="31">
        <f t="shared" si="9"/>
        <v>4.7693914805161915E-3</v>
      </c>
      <c r="H121">
        <f>SUMPRODUCT(A$66:A121,B$66:B121)/SUM(B$66:B121)</f>
        <v>41.693376941946035</v>
      </c>
      <c r="I121">
        <f>SUMPRODUCT(A122:$A$166,B122:$B$166)/SUM(B122:$B$166)-A121</f>
        <v>27.206830391404452</v>
      </c>
    </row>
    <row r="122" spans="1:9" x14ac:dyDescent="0.25">
      <c r="A122" s="35">
        <v>56</v>
      </c>
      <c r="B122" s="33">
        <f t="shared" si="10"/>
        <v>491</v>
      </c>
      <c r="C122" s="33">
        <f t="shared" si="4"/>
        <v>99509</v>
      </c>
      <c r="D122" s="33">
        <f t="shared" si="11"/>
        <v>93886</v>
      </c>
      <c r="E122" s="31">
        <f t="shared" si="8"/>
        <v>0.93886000000000003</v>
      </c>
      <c r="F122" s="31">
        <f t="shared" si="5"/>
        <v>6.1139999999999972E-2</v>
      </c>
      <c r="G122" s="31">
        <f t="shared" si="9"/>
        <v>5.2046895206597551E-3</v>
      </c>
      <c r="H122">
        <f>SUMPRODUCT(A$66:A122,B$66:B122)/SUM(B$66:B122)</f>
        <v>42.756736300333031</v>
      </c>
      <c r="I122">
        <f>SUMPRODUCT(A123:$A$166,B123:$B$166)/SUM(B123:$B$166)-A122</f>
        <v>26.344709349049026</v>
      </c>
    </row>
    <row r="123" spans="1:9" x14ac:dyDescent="0.25">
      <c r="A123" s="35">
        <v>57</v>
      </c>
      <c r="B123" s="33">
        <f t="shared" si="10"/>
        <v>527</v>
      </c>
      <c r="C123" s="33">
        <f t="shared" si="4"/>
        <v>99473</v>
      </c>
      <c r="D123" s="33">
        <f t="shared" si="11"/>
        <v>93395</v>
      </c>
      <c r="E123" s="31">
        <f t="shared" si="8"/>
        <v>0.93394999999999995</v>
      </c>
      <c r="F123" s="31">
        <f t="shared" si="5"/>
        <v>6.6050000000000053E-2</v>
      </c>
      <c r="G123" s="31">
        <f t="shared" si="9"/>
        <v>5.6131904650320603E-3</v>
      </c>
      <c r="H123">
        <f>SUMPRODUCT(A$66:A123,B$66:B123)/SUM(B$66:B123)</f>
        <v>43.809056497967198</v>
      </c>
      <c r="I123">
        <f>SUMPRODUCT(A124:$A$166,B124:$B$166)/SUM(B124:$B$166)-A123</f>
        <v>25.488641996594751</v>
      </c>
    </row>
    <row r="124" spans="1:9" x14ac:dyDescent="0.25">
      <c r="A124" s="35">
        <v>58</v>
      </c>
      <c r="B124" s="33">
        <f t="shared" si="10"/>
        <v>542</v>
      </c>
      <c r="C124" s="33">
        <f t="shared" si="4"/>
        <v>99458</v>
      </c>
      <c r="D124" s="33">
        <f t="shared" si="11"/>
        <v>92869</v>
      </c>
      <c r="E124" s="31">
        <f t="shared" si="8"/>
        <v>0.92869000000000002</v>
      </c>
      <c r="F124" s="31">
        <f t="shared" si="5"/>
        <v>7.1309999999999985E-2</v>
      </c>
      <c r="G124" s="31">
        <f t="shared" si="9"/>
        <v>5.8033085282938055E-3</v>
      </c>
      <c r="H124">
        <f>SUMPRODUCT(A$66:A124,B$66:B124)/SUM(B$66:B124)</f>
        <v>44.811205211726381</v>
      </c>
      <c r="I124">
        <f>SUMPRODUCT(A125:$A$166,B125:$B$166)/SUM(B125:$B$166)-A124</f>
        <v>24.632511706555675</v>
      </c>
    </row>
    <row r="125" spans="1:9" x14ac:dyDescent="0.25">
      <c r="A125" s="35">
        <v>59</v>
      </c>
      <c r="B125" s="33">
        <f t="shared" si="10"/>
        <v>576</v>
      </c>
      <c r="C125" s="33">
        <f t="shared" si="4"/>
        <v>99424</v>
      </c>
      <c r="D125" s="33">
        <f t="shared" si="11"/>
        <v>92326</v>
      </c>
      <c r="E125" s="31">
        <f t="shared" si="8"/>
        <v>0.92325999999999997</v>
      </c>
      <c r="F125" s="31">
        <f t="shared" si="5"/>
        <v>7.674000000000003E-2</v>
      </c>
      <c r="G125" s="31">
        <f t="shared" si="9"/>
        <v>6.202284939000097E-3</v>
      </c>
      <c r="H125">
        <f>SUMPRODUCT(A$66:A125,B$66:B125)/SUM(B$66:B125)</f>
        <v>45.801721003514729</v>
      </c>
      <c r="I125">
        <f>SUMPRODUCT(A126:$A$166,B126:$B$166)/SUM(B126:$B$166)-A125</f>
        <v>23.780988219895292</v>
      </c>
    </row>
    <row r="126" spans="1:9" x14ac:dyDescent="0.25">
      <c r="A126" s="35">
        <v>60</v>
      </c>
      <c r="B126" s="33">
        <f t="shared" si="10"/>
        <v>606</v>
      </c>
      <c r="C126" s="33">
        <f t="shared" si="4"/>
        <v>99394</v>
      </c>
      <c r="D126" s="33">
        <f t="shared" si="11"/>
        <v>91750</v>
      </c>
      <c r="E126" s="31">
        <f t="shared" si="8"/>
        <v>0.91749999999999998</v>
      </c>
      <c r="F126" s="31">
        <f t="shared" si="5"/>
        <v>8.2500000000000018E-2</v>
      </c>
      <c r="G126" s="31">
        <f t="shared" si="9"/>
        <v>6.5636981998570283E-3</v>
      </c>
      <c r="H126">
        <f>SUMPRODUCT(A$66:A126,B$66:B126)/SUM(B$66:B126)</f>
        <v>46.77317376086711</v>
      </c>
      <c r="I126">
        <f>SUMPRODUCT(A127:$A$166,B127:$B$166)/SUM(B127:$B$166)-A126</f>
        <v>22.932571315633439</v>
      </c>
    </row>
    <row r="127" spans="1:9" x14ac:dyDescent="0.25">
      <c r="A127" s="35">
        <v>61</v>
      </c>
      <c r="B127" s="33">
        <f t="shared" si="10"/>
        <v>663</v>
      </c>
      <c r="C127" s="33">
        <f t="shared" si="4"/>
        <v>99337</v>
      </c>
      <c r="D127" s="33">
        <f t="shared" si="11"/>
        <v>91145</v>
      </c>
      <c r="E127" s="31">
        <f t="shared" si="8"/>
        <v>0.91144999999999998</v>
      </c>
      <c r="F127" s="31">
        <f t="shared" si="5"/>
        <v>8.8550000000000018E-2</v>
      </c>
      <c r="G127" s="31">
        <f t="shared" si="9"/>
        <v>7.226158038147139E-3</v>
      </c>
      <c r="H127">
        <f>SUMPRODUCT(A$66:A127,B$66:B127)/SUM(B$66:B127)</f>
        <v>47.763970588235296</v>
      </c>
      <c r="I127">
        <f>SUMPRODUCT(A128:$A$166,B128:$B$166)/SUM(B128:$B$166)-A127</f>
        <v>22.093406775724191</v>
      </c>
    </row>
    <row r="128" spans="1:9" x14ac:dyDescent="0.25">
      <c r="A128" s="35">
        <v>62</v>
      </c>
      <c r="B128" s="33">
        <f t="shared" si="10"/>
        <v>702</v>
      </c>
      <c r="C128" s="33">
        <f t="shared" si="4"/>
        <v>99298</v>
      </c>
      <c r="D128" s="33">
        <f t="shared" si="11"/>
        <v>90482</v>
      </c>
      <c r="E128" s="31">
        <f t="shared" si="8"/>
        <v>0.90481999999999996</v>
      </c>
      <c r="F128" s="31">
        <f t="shared" si="5"/>
        <v>9.5180000000000042E-2</v>
      </c>
      <c r="G128" s="31">
        <f t="shared" si="9"/>
        <v>7.7020132755499481E-3</v>
      </c>
      <c r="H128">
        <f>SUMPRODUCT(A$66:A128,B$66:B128)/SUM(B$66:B128)</f>
        <v>48.741635687732341</v>
      </c>
      <c r="I128">
        <f>SUMPRODUCT(A129:$A$166,B129:$B$166)/SUM(B129:$B$166)-A128</f>
        <v>21.258469049928095</v>
      </c>
    </row>
    <row r="129" spans="1:9" x14ac:dyDescent="0.25">
      <c r="A129" s="35">
        <v>63</v>
      </c>
      <c r="B129" s="33">
        <f t="shared" si="10"/>
        <v>720</v>
      </c>
      <c r="C129" s="33">
        <f t="shared" si="4"/>
        <v>99280</v>
      </c>
      <c r="D129" s="33">
        <f t="shared" si="11"/>
        <v>89779</v>
      </c>
      <c r="E129" s="31">
        <f t="shared" si="8"/>
        <v>0.89778999999999998</v>
      </c>
      <c r="F129" s="31">
        <f t="shared" si="5"/>
        <v>0.10221000000000002</v>
      </c>
      <c r="G129" s="31">
        <f t="shared" si="9"/>
        <v>7.9573837890409144E-3</v>
      </c>
      <c r="H129">
        <f>SUMPRODUCT(A$66:A129,B$66:B129)/SUM(B$66:B129)</f>
        <v>49.67985743008591</v>
      </c>
      <c r="I129">
        <f>SUMPRODUCT(A130:$A$166,B130:$B$166)/SUM(B130:$B$166)-A129</f>
        <v>20.422378046724873</v>
      </c>
    </row>
    <row r="130" spans="1:9" x14ac:dyDescent="0.25">
      <c r="A130" s="35">
        <v>64</v>
      </c>
      <c r="B130" s="33">
        <f t="shared" si="10"/>
        <v>828</v>
      </c>
      <c r="C130" s="33">
        <f t="shared" si="4"/>
        <v>99172</v>
      </c>
      <c r="D130" s="33">
        <f t="shared" si="11"/>
        <v>89059</v>
      </c>
      <c r="E130" s="31">
        <f t="shared" ref="E130:E161" si="12">D130/100000</f>
        <v>0.89058999999999999</v>
      </c>
      <c r="F130" s="31">
        <f t="shared" si="5"/>
        <v>0.10941000000000001</v>
      </c>
      <c r="G130" s="31">
        <f t="shared" ref="G130:G166" si="13">B130/D129</f>
        <v>9.2226467213936437E-3</v>
      </c>
      <c r="H130">
        <f>SUMPRODUCT(A$66:A130,B$66:B130)/SUM(B$66:B130)</f>
        <v>50.687255734919283</v>
      </c>
      <c r="I130">
        <f>SUMPRODUCT(A131:$A$166,B131:$B$166)/SUM(B131:$B$166)-A130</f>
        <v>19.604791234219206</v>
      </c>
    </row>
    <row r="131" spans="1:9" x14ac:dyDescent="0.25">
      <c r="A131" s="35">
        <v>65</v>
      </c>
      <c r="B131" s="33">
        <f t="shared" si="10"/>
        <v>860</v>
      </c>
      <c r="C131" s="33">
        <f t="shared" ref="C131:C166" si="14">100000-B131</f>
        <v>99140</v>
      </c>
      <c r="D131" s="33">
        <f t="shared" si="11"/>
        <v>88231</v>
      </c>
      <c r="E131" s="31">
        <f t="shared" si="12"/>
        <v>0.88231000000000004</v>
      </c>
      <c r="F131" s="31">
        <f t="shared" ref="F131:F166" si="15">1-E131</f>
        <v>0.11768999999999996</v>
      </c>
      <c r="G131" s="31">
        <f t="shared" si="13"/>
        <v>9.656519835165453E-3</v>
      </c>
      <c r="H131">
        <f>SUMPRODUCT(A$66:A131,B$66:B131)/SUM(B$66:B131)</f>
        <v>51.6618368962787</v>
      </c>
      <c r="I131">
        <f>SUMPRODUCT(A132:$A$166,B132:$B$166)/SUM(B132:$B$166)-A131</f>
        <v>18.78806657426604</v>
      </c>
    </row>
    <row r="132" spans="1:9" x14ac:dyDescent="0.25">
      <c r="A132" s="35">
        <v>66</v>
      </c>
      <c r="B132" s="33">
        <f t="shared" si="10"/>
        <v>920</v>
      </c>
      <c r="C132" s="33">
        <f t="shared" si="14"/>
        <v>99080</v>
      </c>
      <c r="D132" s="33">
        <f t="shared" si="11"/>
        <v>87371</v>
      </c>
      <c r="E132" s="31">
        <f t="shared" si="12"/>
        <v>0.87370999999999999</v>
      </c>
      <c r="F132" s="31">
        <f t="shared" si="15"/>
        <v>0.12629000000000001</v>
      </c>
      <c r="G132" s="31">
        <f t="shared" si="13"/>
        <v>1.0427174122473961E-2</v>
      </c>
      <c r="H132">
        <f>SUMPRODUCT(A$66:A132,B$66:B132)/SUM(B$66:B132)</f>
        <v>52.635350553505532</v>
      </c>
      <c r="I132">
        <f>SUMPRODUCT(A133:$A$166,B133:$B$166)/SUM(B133:$B$166)-A132</f>
        <v>17.977518204234727</v>
      </c>
    </row>
    <row r="133" spans="1:9" x14ac:dyDescent="0.25">
      <c r="A133" s="35">
        <v>67</v>
      </c>
      <c r="B133" s="33">
        <f t="shared" si="10"/>
        <v>987</v>
      </c>
      <c r="C133" s="33">
        <f t="shared" si="14"/>
        <v>99013</v>
      </c>
      <c r="D133" s="33">
        <f t="shared" si="11"/>
        <v>86451</v>
      </c>
      <c r="E133" s="31">
        <f t="shared" si="12"/>
        <v>0.86451</v>
      </c>
      <c r="F133" s="31">
        <f t="shared" si="15"/>
        <v>0.13549</v>
      </c>
      <c r="G133" s="31">
        <f t="shared" si="13"/>
        <v>1.129665449634318E-2</v>
      </c>
      <c r="H133">
        <f>SUMPRODUCT(A$66:A133,B$66:B133)/SUM(B$66:B133)</f>
        <v>53.6106486895508</v>
      </c>
      <c r="I133">
        <f>SUMPRODUCT(A134:$A$166,B134:$B$166)/SUM(B134:$B$166)-A133</f>
        <v>17.173747570086888</v>
      </c>
    </row>
    <row r="134" spans="1:9" x14ac:dyDescent="0.25">
      <c r="A134" s="35">
        <v>68</v>
      </c>
      <c r="B134" s="33">
        <f t="shared" si="10"/>
        <v>1079</v>
      </c>
      <c r="C134" s="33">
        <f t="shared" si="14"/>
        <v>98921</v>
      </c>
      <c r="D134" s="33">
        <f t="shared" si="11"/>
        <v>85463</v>
      </c>
      <c r="E134" s="31">
        <f t="shared" si="12"/>
        <v>0.85463</v>
      </c>
      <c r="F134" s="31">
        <f t="shared" si="15"/>
        <v>0.14537</v>
      </c>
      <c r="G134" s="31">
        <f t="shared" si="13"/>
        <v>1.2481058634370915E-2</v>
      </c>
      <c r="H134">
        <f>SUMPRODUCT(A$66:A134,B$66:B134)/SUM(B$66:B134)</f>
        <v>54.60489241803279</v>
      </c>
      <c r="I134">
        <f>SUMPRODUCT(A135:$A$166,B135:$B$166)/SUM(B135:$B$166)-A134</f>
        <v>16.380727035521559</v>
      </c>
    </row>
    <row r="135" spans="1:9" x14ac:dyDescent="0.25">
      <c r="A135" s="35">
        <v>69</v>
      </c>
      <c r="B135" s="33">
        <f t="shared" si="10"/>
        <v>1172</v>
      </c>
      <c r="C135" s="33">
        <f t="shared" si="14"/>
        <v>98828</v>
      </c>
      <c r="D135" s="33">
        <f t="shared" si="11"/>
        <v>84385</v>
      </c>
      <c r="E135" s="31">
        <f t="shared" si="12"/>
        <v>0.84384999999999999</v>
      </c>
      <c r="F135" s="31">
        <f t="shared" si="15"/>
        <v>0.15615000000000001</v>
      </c>
      <c r="G135" s="31">
        <f t="shared" si="13"/>
        <v>1.3713536852205048E-2</v>
      </c>
      <c r="H135">
        <f>SUMPRODUCT(A$66:A135,B$66:B135)/SUM(B$66:B135)</f>
        <v>55.609840362163453</v>
      </c>
      <c r="I135">
        <f>SUMPRODUCT(A136:$A$166,B136:$B$166)/SUM(B136:$B$166)-A135</f>
        <v>15.597536773991791</v>
      </c>
    </row>
    <row r="136" spans="1:9" x14ac:dyDescent="0.25">
      <c r="A136" s="35">
        <v>70</v>
      </c>
      <c r="B136" s="33">
        <f t="shared" si="10"/>
        <v>1263</v>
      </c>
      <c r="C136" s="33">
        <f t="shared" si="14"/>
        <v>98737</v>
      </c>
      <c r="D136" s="33">
        <f t="shared" si="11"/>
        <v>83213</v>
      </c>
      <c r="E136" s="31">
        <f t="shared" si="12"/>
        <v>0.83213000000000004</v>
      </c>
      <c r="F136" s="31">
        <f t="shared" si="15"/>
        <v>0.16786999999999996</v>
      </c>
      <c r="G136" s="31">
        <f t="shared" si="13"/>
        <v>1.4967115008591575E-2</v>
      </c>
      <c r="H136">
        <f>SUMPRODUCT(A$66:A136,B$66:B136)/SUM(B$66:B136)</f>
        <v>56.61669713589275</v>
      </c>
      <c r="I136">
        <f>SUMPRODUCT(A137:$A$166,B137:$B$166)/SUM(B137:$B$166)-A136</f>
        <v>14.822703957010262</v>
      </c>
    </row>
    <row r="137" spans="1:9" x14ac:dyDescent="0.25">
      <c r="A137" s="35">
        <v>71</v>
      </c>
      <c r="B137" s="33">
        <f t="shared" si="10"/>
        <v>1334</v>
      </c>
      <c r="C137" s="33">
        <f t="shared" si="14"/>
        <v>98666</v>
      </c>
      <c r="D137" s="33">
        <f t="shared" si="11"/>
        <v>81950</v>
      </c>
      <c r="E137" s="31">
        <f t="shared" si="12"/>
        <v>0.81950000000000001</v>
      </c>
      <c r="F137" s="31">
        <f t="shared" si="15"/>
        <v>0.18049999999999999</v>
      </c>
      <c r="G137" s="31">
        <f t="shared" si="13"/>
        <v>1.6031148979125859E-2</v>
      </c>
      <c r="H137">
        <f>SUMPRODUCT(A$66:A137,B$66:B137)/SUM(B$66:B137)</f>
        <v>57.606499871034302</v>
      </c>
      <c r="I137">
        <f>SUMPRODUCT(A138:$A$166,B138:$B$166)/SUM(B138:$B$166)-A137</f>
        <v>14.05163509050729</v>
      </c>
    </row>
    <row r="138" spans="1:9" x14ac:dyDescent="0.25">
      <c r="A138" s="35">
        <v>72</v>
      </c>
      <c r="B138" s="33">
        <f t="shared" si="10"/>
        <v>1417</v>
      </c>
      <c r="C138" s="33">
        <f t="shared" si="14"/>
        <v>98583</v>
      </c>
      <c r="D138" s="33">
        <f t="shared" si="11"/>
        <v>80616</v>
      </c>
      <c r="E138" s="31">
        <f t="shared" si="12"/>
        <v>0.80615999999999999</v>
      </c>
      <c r="F138" s="31">
        <f t="shared" si="15"/>
        <v>0.19384000000000001</v>
      </c>
      <c r="G138" s="31">
        <f t="shared" si="13"/>
        <v>1.7291031116534471E-2</v>
      </c>
      <c r="H138">
        <f>SUMPRODUCT(A$66:A138,B$66:B138)/SUM(B$66:B138)</f>
        <v>58.58696279203923</v>
      </c>
      <c r="I138">
        <f>SUMPRODUCT(A139:$A$166,B139:$B$166)/SUM(B139:$B$166)-A138</f>
        <v>13.285356822403926</v>
      </c>
    </row>
    <row r="139" spans="1:9" x14ac:dyDescent="0.25">
      <c r="A139" s="35">
        <v>73</v>
      </c>
      <c r="B139" s="33">
        <f t="shared" si="10"/>
        <v>1631</v>
      </c>
      <c r="C139" s="33">
        <f t="shared" si="14"/>
        <v>98369</v>
      </c>
      <c r="D139" s="33">
        <f t="shared" si="11"/>
        <v>79199</v>
      </c>
      <c r="E139" s="31">
        <f t="shared" si="12"/>
        <v>0.79198999999999997</v>
      </c>
      <c r="F139" s="31">
        <f t="shared" si="15"/>
        <v>0.20801000000000003</v>
      </c>
      <c r="G139" s="31">
        <f t="shared" si="13"/>
        <v>2.0231715788429097E-2</v>
      </c>
      <c r="H139">
        <f>SUMPRODUCT(A$66:A139,B$66:B139)/SUM(B$66:B139)</f>
        <v>59.634868274417151</v>
      </c>
      <c r="I139">
        <f>SUMPRODUCT(A140:$A$166,B140:$B$166)/SUM(B140:$B$166)-A139</f>
        <v>12.54391081060156</v>
      </c>
    </row>
    <row r="140" spans="1:9" x14ac:dyDescent="0.25">
      <c r="A140" s="35">
        <v>74</v>
      </c>
      <c r="B140" s="33">
        <f t="shared" si="10"/>
        <v>1815</v>
      </c>
      <c r="C140" s="33">
        <f t="shared" si="14"/>
        <v>98185</v>
      </c>
      <c r="D140" s="33">
        <f t="shared" si="11"/>
        <v>77568</v>
      </c>
      <c r="E140" s="31">
        <f t="shared" si="12"/>
        <v>0.77568000000000004</v>
      </c>
      <c r="F140" s="31">
        <f t="shared" si="15"/>
        <v>0.22431999999999996</v>
      </c>
      <c r="G140" s="31">
        <f t="shared" si="13"/>
        <v>2.2916956022171996E-2</v>
      </c>
      <c r="H140">
        <f>SUMPRODUCT(A$66:A140,B$66:B140)/SUM(B$66:B140)</f>
        <v>60.710120422302872</v>
      </c>
      <c r="I140">
        <f>SUMPRODUCT(A141:$A$166,B141:$B$166)/SUM(B141:$B$166)-A140</f>
        <v>11.820752348611975</v>
      </c>
    </row>
    <row r="141" spans="1:9" x14ac:dyDescent="0.25">
      <c r="A141" s="35">
        <v>75</v>
      </c>
      <c r="B141" s="33">
        <f t="shared" si="10"/>
        <v>1979</v>
      </c>
      <c r="C141" s="33">
        <f t="shared" si="14"/>
        <v>98021</v>
      </c>
      <c r="D141" s="33">
        <f t="shared" si="11"/>
        <v>75754</v>
      </c>
      <c r="E141" s="31">
        <f t="shared" si="12"/>
        <v>0.75753999999999999</v>
      </c>
      <c r="F141" s="31">
        <f t="shared" si="15"/>
        <v>0.24246000000000001</v>
      </c>
      <c r="G141" s="31">
        <f t="shared" si="13"/>
        <v>2.5513098184818481E-2</v>
      </c>
      <c r="H141">
        <f>SUMPRODUCT(A$66:A141,B$66:B141)/SUM(B$66:B141)</f>
        <v>61.78838601441263</v>
      </c>
      <c r="I141">
        <f>SUMPRODUCT(A142:$A$166,B142:$B$166)/SUM(B142:$B$166)-A141</f>
        <v>11.11129653750136</v>
      </c>
    </row>
    <row r="142" spans="1:9" x14ac:dyDescent="0.25">
      <c r="A142" s="35">
        <v>76</v>
      </c>
      <c r="B142" s="33">
        <f t="shared" si="10"/>
        <v>2122</v>
      </c>
      <c r="C142" s="33">
        <f t="shared" si="14"/>
        <v>97878</v>
      </c>
      <c r="D142" s="33">
        <f t="shared" si="11"/>
        <v>73775</v>
      </c>
      <c r="E142" s="31">
        <f t="shared" si="12"/>
        <v>0.73775000000000002</v>
      </c>
      <c r="F142" s="31">
        <f t="shared" si="15"/>
        <v>0.26224999999999998</v>
      </c>
      <c r="G142" s="31">
        <f t="shared" si="13"/>
        <v>2.8011722153285634E-2</v>
      </c>
      <c r="H142">
        <f>SUMPRODUCT(A$66:A142,B$66:B142)/SUM(B$66:B142)</f>
        <v>62.852164097499028</v>
      </c>
      <c r="I142">
        <f>SUMPRODUCT(A143:$A$166,B143:$B$166)/SUM(B143:$B$166)-A142</f>
        <v>10.411039088038891</v>
      </c>
    </row>
    <row r="143" spans="1:9" x14ac:dyDescent="0.25">
      <c r="A143" s="35">
        <v>77</v>
      </c>
      <c r="B143" s="33">
        <f t="shared" si="10"/>
        <v>2269</v>
      </c>
      <c r="C143" s="33">
        <f t="shared" si="14"/>
        <v>97731</v>
      </c>
      <c r="D143" s="33">
        <f t="shared" si="11"/>
        <v>71653</v>
      </c>
      <c r="E143" s="31">
        <f t="shared" si="12"/>
        <v>0.71653</v>
      </c>
      <c r="F143" s="31">
        <f t="shared" si="15"/>
        <v>0.28347</v>
      </c>
      <c r="G143" s="31">
        <f t="shared" si="13"/>
        <v>3.0755676042019654E-2</v>
      </c>
      <c r="H143">
        <f>SUMPRODUCT(A$66:A143,B$66:B143)/SUM(B$66:B143)</f>
        <v>63.900614017897972</v>
      </c>
      <c r="I143">
        <f>SUMPRODUCT(A144:$A$166,B144:$B$166)/SUM(B144:$B$166)-A143</f>
        <v>9.71911474038059</v>
      </c>
    </row>
    <row r="144" spans="1:9" x14ac:dyDescent="0.25">
      <c r="A144" s="35">
        <v>78</v>
      </c>
      <c r="B144" s="33">
        <f t="shared" si="10"/>
        <v>2522</v>
      </c>
      <c r="C144" s="33">
        <f t="shared" si="14"/>
        <v>97478</v>
      </c>
      <c r="D144" s="33">
        <f t="shared" si="11"/>
        <v>69384</v>
      </c>
      <c r="E144" s="31">
        <f t="shared" si="12"/>
        <v>0.69384000000000001</v>
      </c>
      <c r="F144" s="31">
        <f t="shared" si="15"/>
        <v>0.30615999999999999</v>
      </c>
      <c r="G144" s="31">
        <f t="shared" si="13"/>
        <v>3.5197409738601318E-2</v>
      </c>
      <c r="H144">
        <f>SUMPRODUCT(A$66:A144,B$66:B144)/SUM(B$66:B144)</f>
        <v>64.973596861798427</v>
      </c>
      <c r="I144">
        <f>SUMPRODUCT(A145:$A$166,B145:$B$166)/SUM(B145:$B$166)-A144</f>
        <v>9.0483448368792239</v>
      </c>
    </row>
    <row r="145" spans="1:9" x14ac:dyDescent="0.25">
      <c r="A145" s="35">
        <v>79</v>
      </c>
      <c r="B145" s="33">
        <f t="shared" si="10"/>
        <v>2693</v>
      </c>
      <c r="C145" s="33">
        <f t="shared" si="14"/>
        <v>97307</v>
      </c>
      <c r="D145" s="33">
        <f t="shared" si="11"/>
        <v>66862</v>
      </c>
      <c r="E145" s="31">
        <f t="shared" si="12"/>
        <v>0.66861999999999999</v>
      </c>
      <c r="F145" s="31">
        <f t="shared" si="15"/>
        <v>0.33138000000000001</v>
      </c>
      <c r="G145" s="31">
        <f t="shared" si="13"/>
        <v>3.8812982820246741E-2</v>
      </c>
      <c r="H145">
        <f>SUMPRODUCT(A$66:A145,B$66:B145)/SUM(B$66:B145)</f>
        <v>66.027739792928301</v>
      </c>
      <c r="I145">
        <f>SUMPRODUCT(A146:$A$166,B146:$B$166)/SUM(B146:$B$166)-A145</f>
        <v>8.3864863178258275</v>
      </c>
    </row>
    <row r="146" spans="1:9" x14ac:dyDescent="0.25">
      <c r="A146" s="35">
        <v>80</v>
      </c>
      <c r="B146" s="33">
        <f t="shared" si="10"/>
        <v>2977</v>
      </c>
      <c r="C146" s="33">
        <f t="shared" si="14"/>
        <v>97023</v>
      </c>
      <c r="D146" s="33">
        <f t="shared" si="11"/>
        <v>64169</v>
      </c>
      <c r="E146" s="31">
        <f t="shared" si="12"/>
        <v>0.64168999999999998</v>
      </c>
      <c r="F146" s="31">
        <f t="shared" si="15"/>
        <v>0.35831000000000002</v>
      </c>
      <c r="G146" s="31">
        <f t="shared" si="13"/>
        <v>4.4524543088749965E-2</v>
      </c>
      <c r="H146">
        <f>SUMPRODUCT(A$66:A146,B$66:B146)/SUM(B$66:B146)</f>
        <v>67.099510435454775</v>
      </c>
      <c r="I146">
        <f>SUMPRODUCT(A147:$A$166,B147:$B$166)/SUM(B147:$B$166)-A146</f>
        <v>7.7462574237986956</v>
      </c>
    </row>
    <row r="147" spans="1:9" x14ac:dyDescent="0.25">
      <c r="A147" s="35">
        <v>81</v>
      </c>
      <c r="B147" s="33">
        <f t="shared" si="10"/>
        <v>3218</v>
      </c>
      <c r="C147" s="33">
        <f t="shared" si="14"/>
        <v>96782</v>
      </c>
      <c r="D147" s="33">
        <f t="shared" si="11"/>
        <v>61192</v>
      </c>
      <c r="E147" s="31">
        <f t="shared" si="12"/>
        <v>0.61192000000000002</v>
      </c>
      <c r="F147" s="31">
        <f t="shared" si="15"/>
        <v>0.38807999999999998</v>
      </c>
      <c r="G147" s="31">
        <f t="shared" si="13"/>
        <v>5.0148825756985461E-2</v>
      </c>
      <c r="H147">
        <f>SUMPRODUCT(A$66:A147,B$66:B147)/SUM(B$66:B147)</f>
        <v>68.163843152184256</v>
      </c>
      <c r="I147">
        <f>SUMPRODUCT(A148:$A$166,B148:$B$166)/SUM(B148:$B$166)-A147</f>
        <v>7.1211854308066904</v>
      </c>
    </row>
    <row r="148" spans="1:9" x14ac:dyDescent="0.25">
      <c r="A148" s="35">
        <v>82</v>
      </c>
      <c r="B148" s="33">
        <f t="shared" ref="B148:B166" si="16">L38</f>
        <v>3505</v>
      </c>
      <c r="C148" s="33">
        <f t="shared" si="14"/>
        <v>96495</v>
      </c>
      <c r="D148" s="33">
        <f t="shared" ref="D148:D166" si="17">K38</f>
        <v>57974</v>
      </c>
      <c r="E148" s="31">
        <f t="shared" si="12"/>
        <v>0.57974000000000003</v>
      </c>
      <c r="F148" s="31">
        <f t="shared" si="15"/>
        <v>0.42025999999999997</v>
      </c>
      <c r="G148" s="31">
        <f t="shared" si="13"/>
        <v>5.7278729245653026E-2</v>
      </c>
      <c r="H148">
        <f>SUMPRODUCT(A$66:A148,B$66:B148)/SUM(B$66:B148)</f>
        <v>69.228910899786968</v>
      </c>
      <c r="I148">
        <f>SUMPRODUCT(A149:$A$166,B149:$B$166)/SUM(B149:$B$166)-A148</f>
        <v>6.5155888084120761</v>
      </c>
    </row>
    <row r="149" spans="1:9" x14ac:dyDescent="0.25">
      <c r="A149" s="35">
        <v>83</v>
      </c>
      <c r="B149" s="33">
        <f t="shared" si="16"/>
        <v>3965</v>
      </c>
      <c r="C149" s="33">
        <f t="shared" si="14"/>
        <v>96035</v>
      </c>
      <c r="D149" s="33">
        <f t="shared" si="17"/>
        <v>54469</v>
      </c>
      <c r="E149" s="31">
        <f t="shared" si="12"/>
        <v>0.54469000000000001</v>
      </c>
      <c r="F149" s="31">
        <f t="shared" si="15"/>
        <v>0.45530999999999999</v>
      </c>
      <c r="G149" s="31">
        <f t="shared" si="13"/>
        <v>6.8392727774519615E-2</v>
      </c>
      <c r="H149">
        <f>SUMPRODUCT(A$66:A149,B$66:B149)/SUM(B$66:B149)</f>
        <v>70.332033617519897</v>
      </c>
      <c r="I149">
        <f>SUMPRODUCT(A150:$A$166,B150:$B$166)/SUM(B150:$B$166)-A149</f>
        <v>5.9492197569051939</v>
      </c>
    </row>
    <row r="150" spans="1:9" x14ac:dyDescent="0.25">
      <c r="A150" s="35">
        <v>84</v>
      </c>
      <c r="B150" s="33">
        <f t="shared" si="16"/>
        <v>4459</v>
      </c>
      <c r="C150" s="33">
        <f t="shared" si="14"/>
        <v>95541</v>
      </c>
      <c r="D150" s="33">
        <f t="shared" si="17"/>
        <v>50504</v>
      </c>
      <c r="E150" s="31">
        <f t="shared" si="12"/>
        <v>0.50504000000000004</v>
      </c>
      <c r="F150" s="31">
        <f t="shared" si="15"/>
        <v>0.49495999999999996</v>
      </c>
      <c r="G150" s="31">
        <f t="shared" si="13"/>
        <v>8.186307808111036E-2</v>
      </c>
      <c r="H150">
        <f>SUMPRODUCT(A$66:A150,B$66:B150)/SUM(B$66:B150)</f>
        <v>71.461552717904993</v>
      </c>
      <c r="I150">
        <f>SUMPRODUCT(A151:$A$166,B151:$B$166)/SUM(B151:$B$166)-A150</f>
        <v>5.4292426153913027</v>
      </c>
    </row>
    <row r="151" spans="1:9" x14ac:dyDescent="0.25">
      <c r="A151" s="35">
        <v>85</v>
      </c>
      <c r="B151" s="33">
        <f t="shared" si="16"/>
        <v>4971</v>
      </c>
      <c r="C151" s="33">
        <f t="shared" si="14"/>
        <v>95029</v>
      </c>
      <c r="D151" s="33">
        <f t="shared" si="17"/>
        <v>46045</v>
      </c>
      <c r="E151" s="31">
        <f t="shared" si="12"/>
        <v>0.46045000000000003</v>
      </c>
      <c r="F151" s="31">
        <f t="shared" si="15"/>
        <v>0.53954999999999997</v>
      </c>
      <c r="G151" s="31">
        <f t="shared" si="13"/>
        <v>9.8427847299223825E-2</v>
      </c>
      <c r="H151">
        <f>SUMPRODUCT(A$66:A151,B$66:B151)/SUM(B$66:B151)</f>
        <v>72.603617974477331</v>
      </c>
      <c r="I151">
        <f>SUMPRODUCT(A152:$A$166,B152:$B$166)/SUM(B152:$B$166)-A151</f>
        <v>4.9662219837572792</v>
      </c>
    </row>
    <row r="152" spans="1:9" x14ac:dyDescent="0.25">
      <c r="A152" s="35">
        <v>86</v>
      </c>
      <c r="B152" s="33">
        <f t="shared" si="16"/>
        <v>5211</v>
      </c>
      <c r="C152" s="33">
        <f t="shared" si="14"/>
        <v>94789</v>
      </c>
      <c r="D152" s="33">
        <f t="shared" si="17"/>
        <v>41073</v>
      </c>
      <c r="E152" s="31">
        <f t="shared" si="12"/>
        <v>0.41072999999999998</v>
      </c>
      <c r="F152" s="31">
        <f t="shared" si="15"/>
        <v>0.58926999999999996</v>
      </c>
      <c r="G152" s="31">
        <f t="shared" si="13"/>
        <v>0.11317189705722662</v>
      </c>
      <c r="H152">
        <f>SUMPRODUCT(A$66:A152,B$66:B152)/SUM(B$66:B152)</f>
        <v>73.692012660004053</v>
      </c>
      <c r="I152">
        <f>SUMPRODUCT(A153:$A$166,B153:$B$166)/SUM(B153:$B$166)-A152</f>
        <v>4.5436689763075577</v>
      </c>
    </row>
    <row r="153" spans="1:9" x14ac:dyDescent="0.25">
      <c r="A153" s="35">
        <v>87</v>
      </c>
      <c r="B153" s="33">
        <f t="shared" si="16"/>
        <v>5296</v>
      </c>
      <c r="C153" s="33">
        <f t="shared" si="14"/>
        <v>94704</v>
      </c>
      <c r="D153" s="33">
        <f t="shared" si="17"/>
        <v>35863</v>
      </c>
      <c r="E153" s="31">
        <f t="shared" si="12"/>
        <v>0.35863</v>
      </c>
      <c r="F153" s="31">
        <f t="shared" si="15"/>
        <v>0.64137</v>
      </c>
      <c r="G153" s="31">
        <f t="shared" si="13"/>
        <v>0.12894115355586394</v>
      </c>
      <c r="H153">
        <f>SUMPRODUCT(A$66:A153,B$66:B153)/SUM(B$66:B153)</f>
        <v>74.707049758767198</v>
      </c>
      <c r="I153">
        <f>SUMPRODUCT(A154:$A$166,B154:$B$166)/SUM(B154:$B$166)-A153</f>
        <v>4.1590700419727114</v>
      </c>
    </row>
    <row r="154" spans="1:9" x14ac:dyDescent="0.25">
      <c r="A154" s="35">
        <v>88</v>
      </c>
      <c r="B154" s="33">
        <f t="shared" si="16"/>
        <v>5189</v>
      </c>
      <c r="C154" s="33">
        <f t="shared" si="14"/>
        <v>94811</v>
      </c>
      <c r="D154" s="33">
        <f t="shared" si="17"/>
        <v>30567</v>
      </c>
      <c r="E154" s="31">
        <f t="shared" si="12"/>
        <v>0.30567</v>
      </c>
      <c r="F154" s="31">
        <f t="shared" si="15"/>
        <v>0.69433</v>
      </c>
      <c r="G154" s="31">
        <f t="shared" si="13"/>
        <v>0.14468951286841591</v>
      </c>
      <c r="H154">
        <f>SUMPRODUCT(A$66:A154,B$66:B154)/SUM(B$66:B154)</f>
        <v>75.631378644939971</v>
      </c>
      <c r="I154">
        <f>SUMPRODUCT(A155:$A$166,B155:$B$166)/SUM(B155:$B$166)-A154</f>
        <v>3.8068123444106305</v>
      </c>
    </row>
    <row r="155" spans="1:9" x14ac:dyDescent="0.25">
      <c r="A155" s="35">
        <v>89</v>
      </c>
      <c r="B155" s="33">
        <f t="shared" si="16"/>
        <v>4916</v>
      </c>
      <c r="C155" s="33">
        <f t="shared" si="14"/>
        <v>95084</v>
      </c>
      <c r="D155" s="33">
        <f t="shared" si="17"/>
        <v>25378</v>
      </c>
      <c r="E155" s="31">
        <f t="shared" si="12"/>
        <v>0.25378000000000001</v>
      </c>
      <c r="F155" s="31">
        <f t="shared" si="15"/>
        <v>0.74621999999999999</v>
      </c>
      <c r="G155" s="31">
        <f t="shared" si="13"/>
        <v>0.16082703569208623</v>
      </c>
      <c r="H155">
        <f>SUMPRODUCT(A$66:A155,B$66:B155)/SUM(B$66:B155)</f>
        <v>76.457631380437519</v>
      </c>
      <c r="I155">
        <f>SUMPRODUCT(A156:$A$166,B156:$B$166)/SUM(B156:$B$166)-A155</f>
        <v>3.48349762149968</v>
      </c>
    </row>
    <row r="156" spans="1:9" x14ac:dyDescent="0.25">
      <c r="A156" s="35">
        <v>90</v>
      </c>
      <c r="B156" s="33">
        <f t="shared" si="16"/>
        <v>4541</v>
      </c>
      <c r="C156" s="33">
        <f t="shared" si="14"/>
        <v>95459</v>
      </c>
      <c r="D156" s="33">
        <f t="shared" si="17"/>
        <v>20462</v>
      </c>
      <c r="E156" s="31">
        <f t="shared" si="12"/>
        <v>0.20462</v>
      </c>
      <c r="F156" s="31">
        <f t="shared" si="15"/>
        <v>0.79537999999999998</v>
      </c>
      <c r="G156" s="31">
        <f t="shared" si="13"/>
        <v>0.17893451020568996</v>
      </c>
      <c r="H156">
        <f>SUMPRODUCT(A$66:A156,B$66:B156)/SUM(B$66:B156)</f>
        <v>77.189020111559088</v>
      </c>
      <c r="I156">
        <f>SUMPRODUCT(A157:$A$166,B157:$B$166)/SUM(B157:$B$166)-A156</f>
        <v>3.1950157728706614</v>
      </c>
    </row>
    <row r="157" spans="1:9" x14ac:dyDescent="0.25">
      <c r="A157" s="35">
        <v>91</v>
      </c>
      <c r="B157" s="33">
        <f t="shared" si="16"/>
        <v>3976</v>
      </c>
      <c r="C157" s="33">
        <f t="shared" si="14"/>
        <v>96024</v>
      </c>
      <c r="D157" s="33">
        <f t="shared" si="17"/>
        <v>15922</v>
      </c>
      <c r="E157" s="31">
        <f t="shared" si="12"/>
        <v>0.15922</v>
      </c>
      <c r="F157" s="31">
        <f t="shared" si="15"/>
        <v>0.84077999999999997</v>
      </c>
      <c r="G157" s="31">
        <f t="shared" si="13"/>
        <v>0.19431140650962761</v>
      </c>
      <c r="H157">
        <f>SUMPRODUCT(A$66:A157,B$66:B157)/SUM(B$66:B157)</f>
        <v>77.81262137024882</v>
      </c>
      <c r="I157">
        <f>SUMPRODUCT(A158:$A$166,B158:$B$166)/SUM(B158:$B$166)-A157</f>
        <v>2.9300151591713046</v>
      </c>
    </row>
    <row r="158" spans="1:9" x14ac:dyDescent="0.25">
      <c r="A158" s="35">
        <v>92</v>
      </c>
      <c r="B158" s="33">
        <f t="shared" si="16"/>
        <v>3341</v>
      </c>
      <c r="C158" s="33">
        <f t="shared" si="14"/>
        <v>96659</v>
      </c>
      <c r="D158" s="33">
        <f t="shared" si="17"/>
        <v>11946</v>
      </c>
      <c r="E158" s="31">
        <f t="shared" si="12"/>
        <v>0.11946</v>
      </c>
      <c r="F158" s="31">
        <f t="shared" si="15"/>
        <v>0.88053999999999999</v>
      </c>
      <c r="G158" s="31">
        <f t="shared" si="13"/>
        <v>0.20983544780806432</v>
      </c>
      <c r="H158">
        <f>SUMPRODUCT(A$66:A158,B$66:B158)/SUM(B$66:B158)</f>
        <v>78.331232630910961</v>
      </c>
      <c r="I158">
        <f>SUMPRODUCT(A159:$A$166,B159:$B$166)/SUM(B159:$B$166)-A158</f>
        <v>2.6856908472987158</v>
      </c>
    </row>
    <row r="159" spans="1:9" x14ac:dyDescent="0.25">
      <c r="A159" s="35">
        <v>93</v>
      </c>
      <c r="B159" s="33">
        <f t="shared" si="16"/>
        <v>2682</v>
      </c>
      <c r="C159" s="33">
        <f t="shared" si="14"/>
        <v>97318</v>
      </c>
      <c r="D159" s="33">
        <f t="shared" si="17"/>
        <v>8605</v>
      </c>
      <c r="E159" s="31">
        <f t="shared" si="12"/>
        <v>8.6050000000000001E-2</v>
      </c>
      <c r="F159" s="31">
        <f t="shared" si="15"/>
        <v>0.91395000000000004</v>
      </c>
      <c r="G159" s="31">
        <f t="shared" si="13"/>
        <v>0.22451029633350075</v>
      </c>
      <c r="H159">
        <f>SUMPRODUCT(A$66:A159,B$66:B159)/SUM(B$66:B159)</f>
        <v>78.749404761904756</v>
      </c>
      <c r="I159">
        <f>SUMPRODUCT(A160:$A$166,B160:$B$166)/SUM(B160:$B$166)-A159</f>
        <v>2.4583831823619846</v>
      </c>
    </row>
    <row r="160" spans="1:9" x14ac:dyDescent="0.25">
      <c r="A160" s="35">
        <v>94</v>
      </c>
      <c r="B160" s="33">
        <f t="shared" si="16"/>
        <v>2048</v>
      </c>
      <c r="C160" s="33">
        <f t="shared" si="14"/>
        <v>97952</v>
      </c>
      <c r="D160" s="33">
        <f t="shared" si="17"/>
        <v>5923</v>
      </c>
      <c r="E160" s="31">
        <f t="shared" si="12"/>
        <v>5.9229999999999998E-2</v>
      </c>
      <c r="F160" s="31">
        <f t="shared" si="15"/>
        <v>0.94077</v>
      </c>
      <c r="G160" s="31">
        <f t="shared" si="13"/>
        <v>0.2380011621150494</v>
      </c>
      <c r="H160">
        <f>SUMPRODUCT(A$66:A160,B$66:B160)/SUM(B$66:B160)</f>
        <v>79.074317576564582</v>
      </c>
      <c r="I160">
        <f>SUMPRODUCT(A161:$A$166,B161:$B$166)/SUM(B161:$B$166)-A160</f>
        <v>2.2437549303181754</v>
      </c>
    </row>
    <row r="161" spans="1:9" x14ac:dyDescent="0.25">
      <c r="A161" s="35">
        <v>95</v>
      </c>
      <c r="B161" s="33">
        <f t="shared" si="16"/>
        <v>1479</v>
      </c>
      <c r="C161" s="33">
        <f t="shared" si="14"/>
        <v>98521</v>
      </c>
      <c r="D161" s="33">
        <f t="shared" si="17"/>
        <v>3876</v>
      </c>
      <c r="E161" s="31">
        <f t="shared" si="12"/>
        <v>3.8760000000000003E-2</v>
      </c>
      <c r="F161" s="31">
        <f t="shared" si="15"/>
        <v>0.96123999999999998</v>
      </c>
      <c r="G161" s="31">
        <f t="shared" si="13"/>
        <v>0.24970454161742361</v>
      </c>
      <c r="H161">
        <f>SUMPRODUCT(A$66:A161,B$66:B161)/SUM(B$66:B161)</f>
        <v>79.315633100085037</v>
      </c>
      <c r="I161">
        <f>SUMPRODUCT(A162:$A$166,B162:$B$166)/SUM(B162:$B$166)-A161</f>
        <v>2.0352839931153142</v>
      </c>
    </row>
    <row r="162" spans="1:9" x14ac:dyDescent="0.25">
      <c r="A162" s="35">
        <v>96</v>
      </c>
      <c r="B162" s="33">
        <f t="shared" si="16"/>
        <v>1005</v>
      </c>
      <c r="C162" s="33">
        <f t="shared" si="14"/>
        <v>98995</v>
      </c>
      <c r="D162" s="33">
        <f t="shared" si="17"/>
        <v>2397</v>
      </c>
      <c r="E162" s="31">
        <f>D162/100000</f>
        <v>2.3970000000000002E-2</v>
      </c>
      <c r="F162" s="31">
        <f t="shared" si="15"/>
        <v>0.97602999999999995</v>
      </c>
      <c r="G162" s="31">
        <f t="shared" si="13"/>
        <v>0.25928792569659442</v>
      </c>
      <c r="H162">
        <f>SUMPRODUCT(A$66:A162,B$66:B162)/SUM(B$66:B162)</f>
        <v>79.485671115077267</v>
      </c>
      <c r="I162">
        <f>SUMPRODUCT(A163:$A$166,B163:$B$166)/SUM(B163:$B$166)-A162</f>
        <v>1.8241091736163781</v>
      </c>
    </row>
    <row r="163" spans="1:9" x14ac:dyDescent="0.25">
      <c r="A163" s="35">
        <v>97</v>
      </c>
      <c r="B163" s="33">
        <f t="shared" si="16"/>
        <v>638</v>
      </c>
      <c r="C163" s="33">
        <f t="shared" si="14"/>
        <v>99362</v>
      </c>
      <c r="D163" s="33">
        <f t="shared" si="17"/>
        <v>1392</v>
      </c>
      <c r="E163" s="31">
        <f>D163/100000</f>
        <v>1.392E-2</v>
      </c>
      <c r="F163" s="31">
        <f t="shared" si="15"/>
        <v>0.98607999999999996</v>
      </c>
      <c r="G163" s="31">
        <f t="shared" si="13"/>
        <v>0.2661660408844389</v>
      </c>
      <c r="H163">
        <f>SUMPRODUCT(A$66:A163,B$66:B163)/SUM(B$66:B163)</f>
        <v>79.598256926952146</v>
      </c>
      <c r="I163">
        <f>SUMPRODUCT(A164:$A$166,B164:$B$166)/SUM(B164:$B$166)-A163</f>
        <v>1.5961820851688628</v>
      </c>
    </row>
    <row r="164" spans="1:9" x14ac:dyDescent="0.25">
      <c r="A164" s="35">
        <v>98</v>
      </c>
      <c r="B164" s="33">
        <f t="shared" si="16"/>
        <v>376</v>
      </c>
      <c r="C164" s="33">
        <f t="shared" si="14"/>
        <v>99624</v>
      </c>
      <c r="D164" s="33">
        <f t="shared" si="17"/>
        <v>754</v>
      </c>
      <c r="E164" s="31">
        <f>D164/100000</f>
        <v>7.5399999999999998E-3</v>
      </c>
      <c r="F164" s="31">
        <f t="shared" si="15"/>
        <v>0.99246000000000001</v>
      </c>
      <c r="G164" s="31">
        <f t="shared" si="13"/>
        <v>0.27011494252873564</v>
      </c>
      <c r="H164">
        <f>SUMPRODUCT(A$66:A164,B$66:B164)/SUM(B$66:B164)</f>
        <v>79.667707225021587</v>
      </c>
      <c r="I164">
        <f>SUMPRODUCT(A165:$A$166,B165:$B$166)/SUM(B165:$B$166)-A164</f>
        <v>1.3311475409836078</v>
      </c>
    </row>
    <row r="165" spans="1:9" x14ac:dyDescent="0.25">
      <c r="A165" s="35">
        <v>99</v>
      </c>
      <c r="B165" s="33">
        <f t="shared" si="16"/>
        <v>204</v>
      </c>
      <c r="C165" s="33">
        <f t="shared" si="14"/>
        <v>99796</v>
      </c>
      <c r="D165" s="33">
        <f t="shared" si="17"/>
        <v>378</v>
      </c>
      <c r="E165" s="31">
        <f>D165/100000</f>
        <v>3.7799999999999999E-3</v>
      </c>
      <c r="F165" s="31">
        <f t="shared" si="15"/>
        <v>0.99621999999999999</v>
      </c>
      <c r="G165" s="31">
        <f t="shared" si="13"/>
        <v>0.27055702917771884</v>
      </c>
      <c r="H165">
        <f>SUMPRODUCT(A$66:A165,B$66:B165)/SUM(B$66:B165)</f>
        <v>79.707212260843434</v>
      </c>
      <c r="I165">
        <f>SUMPRODUCT(A166:$A$166,B166:$B$166)/SUM(B166:$B$166)-A165</f>
        <v>1</v>
      </c>
    </row>
    <row r="166" spans="1:9" ht="13.8" thickBot="1" x14ac:dyDescent="0.3">
      <c r="A166" s="36">
        <v>100</v>
      </c>
      <c r="B166" s="33">
        <f t="shared" si="16"/>
        <v>101</v>
      </c>
      <c r="C166" s="33">
        <f t="shared" si="14"/>
        <v>99899</v>
      </c>
      <c r="D166" s="33">
        <f t="shared" si="17"/>
        <v>174</v>
      </c>
      <c r="E166" s="31">
        <f>D166/100000</f>
        <v>1.74E-3</v>
      </c>
      <c r="F166" s="31">
        <f t="shared" si="15"/>
        <v>0.99826000000000004</v>
      </c>
      <c r="G166" s="31">
        <f t="shared" si="13"/>
        <v>0.26719576719576721</v>
      </c>
      <c r="H166">
        <f>SUMPRODUCT(A$66:A166,B$66:B166)/SUM(B$66:B166)</f>
        <v>79.72772212826851</v>
      </c>
      <c r="I166">
        <f>SUMPRODUCT(A$166:$A167,B$166:$B167)/SUM(B$166:$B167)-A166</f>
        <v>0</v>
      </c>
    </row>
    <row r="167" spans="1:9" ht="13.8" thickTop="1" x14ac:dyDescent="0.25">
      <c r="A167" s="37"/>
      <c r="B167" s="33"/>
      <c r="D167" s="31"/>
      <c r="E167" s="31"/>
      <c r="F167" s="31"/>
      <c r="G167" s="31"/>
    </row>
    <row r="168" spans="1:9" x14ac:dyDescent="0.25">
      <c r="A168" s="37"/>
      <c r="B168" s="31"/>
      <c r="D168" s="31"/>
      <c r="E168" s="31"/>
      <c r="F168" s="31"/>
      <c r="G168" s="31"/>
    </row>
    <row r="169" spans="1:9" x14ac:dyDescent="0.25">
      <c r="A169" s="37"/>
      <c r="B169" s="31"/>
      <c r="D169" s="31"/>
      <c r="E169" s="31"/>
      <c r="F169" s="31"/>
      <c r="G169" s="31"/>
    </row>
    <row r="170" spans="1:9" x14ac:dyDescent="0.25">
      <c r="A170" s="37"/>
      <c r="B170" s="31"/>
      <c r="D170" s="31"/>
      <c r="E170" s="31"/>
      <c r="F170" s="31"/>
      <c r="G170" s="31"/>
    </row>
    <row r="171" spans="1:9" x14ac:dyDescent="0.25">
      <c r="A171" s="37"/>
    </row>
    <row r="172" spans="1:9" x14ac:dyDescent="0.25">
      <c r="A172" s="37"/>
    </row>
    <row r="173" spans="1:9" x14ac:dyDescent="0.25">
      <c r="A173" s="37"/>
    </row>
    <row r="174" spans="1:9" x14ac:dyDescent="0.25">
      <c r="A174" s="37"/>
    </row>
    <row r="175" spans="1:9" x14ac:dyDescent="0.25">
      <c r="A175" s="37"/>
      <c r="B175" s="31"/>
      <c r="D175" s="31"/>
      <c r="E175" s="31"/>
      <c r="F175" s="31"/>
      <c r="G175" s="31"/>
    </row>
    <row r="176" spans="1:9" x14ac:dyDescent="0.25">
      <c r="A176" s="37"/>
      <c r="B176" s="31"/>
      <c r="D176" s="31"/>
      <c r="E176" s="31"/>
      <c r="F176" s="31"/>
      <c r="G176" s="31"/>
    </row>
    <row r="177" spans="1:7" x14ac:dyDescent="0.25">
      <c r="A177" s="37"/>
      <c r="B177" s="31"/>
      <c r="D177" s="31"/>
      <c r="E177" s="31"/>
      <c r="F177" s="31"/>
      <c r="G177" s="31"/>
    </row>
    <row r="178" spans="1:7" x14ac:dyDescent="0.25">
      <c r="A178" s="37"/>
      <c r="B178" s="31"/>
      <c r="D178" s="31"/>
      <c r="E178" s="31"/>
      <c r="F178" s="31"/>
      <c r="G178" s="31"/>
    </row>
    <row r="179" spans="1:7" x14ac:dyDescent="0.25">
      <c r="A179" s="37"/>
      <c r="B179" s="31"/>
      <c r="D179" s="31"/>
      <c r="E179" s="31"/>
      <c r="F179" s="31"/>
      <c r="G179" s="31"/>
    </row>
    <row r="180" spans="1:7" x14ac:dyDescent="0.25">
      <c r="A180" s="37"/>
      <c r="B180" s="31"/>
      <c r="D180" s="31"/>
      <c r="E180" s="31"/>
      <c r="F180" s="31"/>
      <c r="G180" s="31"/>
    </row>
    <row r="181" spans="1:7" x14ac:dyDescent="0.25">
      <c r="A181" s="37"/>
      <c r="B181" s="31"/>
      <c r="D181" s="31"/>
      <c r="E181" s="31"/>
      <c r="F181" s="31"/>
      <c r="G181" s="31"/>
    </row>
    <row r="182" spans="1:7" x14ac:dyDescent="0.25">
      <c r="A182" s="37"/>
      <c r="B182" s="31"/>
      <c r="D182" s="31"/>
      <c r="E182" s="31"/>
      <c r="F182" s="31"/>
      <c r="G182" s="31"/>
    </row>
    <row r="183" spans="1:7" x14ac:dyDescent="0.25">
      <c r="A183" s="37"/>
      <c r="B183" s="31"/>
      <c r="D183" s="31"/>
      <c r="E183" s="31"/>
      <c r="F183" s="31"/>
      <c r="G183" s="31"/>
    </row>
    <row r="184" spans="1:7" x14ac:dyDescent="0.25">
      <c r="A184" s="37"/>
      <c r="B184" s="31"/>
      <c r="D184" s="31"/>
      <c r="E184" s="31"/>
      <c r="F184" s="31"/>
      <c r="G184" s="31"/>
    </row>
    <row r="185" spans="1:7" x14ac:dyDescent="0.25">
      <c r="A185" s="37"/>
      <c r="B185" s="31"/>
      <c r="D185" s="31"/>
      <c r="E185" s="31"/>
      <c r="F185" s="31"/>
      <c r="G185" s="31"/>
    </row>
    <row r="186" spans="1:7" x14ac:dyDescent="0.25">
      <c r="A186" s="37"/>
      <c r="B186" s="31"/>
      <c r="D186" s="31"/>
      <c r="E186" s="31"/>
      <c r="F186" s="31"/>
      <c r="G186" s="31"/>
    </row>
    <row r="187" spans="1:7" x14ac:dyDescent="0.25">
      <c r="A187" s="37"/>
      <c r="B187" s="31"/>
      <c r="D187" s="31"/>
      <c r="E187" s="31"/>
      <c r="F187" s="31"/>
      <c r="G187" s="31"/>
    </row>
    <row r="188" spans="1:7" x14ac:dyDescent="0.25">
      <c r="A188" s="37"/>
      <c r="B188" s="31"/>
      <c r="D188" s="31"/>
      <c r="E188" s="31"/>
      <c r="F188" s="31"/>
      <c r="G188" s="31"/>
    </row>
    <row r="189" spans="1:7" x14ac:dyDescent="0.25">
      <c r="A189" s="37"/>
      <c r="B189" s="31"/>
      <c r="D189" s="31"/>
      <c r="E189" s="31"/>
      <c r="F189" s="31"/>
      <c r="G189" s="31"/>
    </row>
    <row r="190" spans="1:7" x14ac:dyDescent="0.25">
      <c r="A190" s="37"/>
      <c r="B190" s="31"/>
      <c r="D190" s="31"/>
      <c r="E190" s="31"/>
      <c r="F190" s="31"/>
      <c r="G190" s="31"/>
    </row>
    <row r="191" spans="1:7" x14ac:dyDescent="0.25">
      <c r="A191" s="37"/>
      <c r="B191" s="31"/>
      <c r="D191" s="31"/>
      <c r="E191" s="31"/>
      <c r="F191" s="31"/>
      <c r="G191" s="31"/>
    </row>
    <row r="192" spans="1:7" x14ac:dyDescent="0.25">
      <c r="A192" s="37"/>
      <c r="B192" s="31"/>
      <c r="D192" s="31"/>
      <c r="E192" s="31"/>
      <c r="F192" s="31"/>
      <c r="G192" s="31"/>
    </row>
    <row r="193" spans="1:7" x14ac:dyDescent="0.25">
      <c r="A193" s="37"/>
      <c r="B193" s="31"/>
      <c r="D193" s="31"/>
      <c r="E193" s="31"/>
      <c r="F193" s="31"/>
      <c r="G193" s="31"/>
    </row>
    <row r="194" spans="1:7" x14ac:dyDescent="0.25">
      <c r="A194" s="37"/>
      <c r="B194" s="31"/>
      <c r="D194" s="31"/>
      <c r="E194" s="31"/>
      <c r="F194" s="31"/>
      <c r="G194" s="31"/>
    </row>
    <row r="195" spans="1:7" x14ac:dyDescent="0.25">
      <c r="A195" s="37"/>
      <c r="B195" s="31"/>
      <c r="D195" s="31"/>
      <c r="E195" s="31"/>
      <c r="F195" s="31"/>
      <c r="G195" s="31"/>
    </row>
    <row r="196" spans="1:7" x14ac:dyDescent="0.25">
      <c r="A196" s="37"/>
      <c r="B196" s="31"/>
      <c r="D196" s="31"/>
      <c r="E196" s="31"/>
      <c r="F196" s="31"/>
      <c r="G196" s="31"/>
    </row>
    <row r="197" spans="1:7" x14ac:dyDescent="0.25">
      <c r="A197" s="37"/>
      <c r="B197" s="31"/>
      <c r="D197" s="31"/>
      <c r="E197" s="31"/>
      <c r="F197" s="31"/>
      <c r="G197" s="31"/>
    </row>
    <row r="198" spans="1:7" x14ac:dyDescent="0.25">
      <c r="A198" s="37"/>
      <c r="B198" s="31"/>
      <c r="D198" s="31"/>
      <c r="E198" s="31"/>
      <c r="F198" s="31"/>
      <c r="G198" s="31"/>
    </row>
    <row r="199" spans="1:7" x14ac:dyDescent="0.25">
      <c r="A199" s="37"/>
      <c r="B199" s="31"/>
      <c r="D199" s="31"/>
      <c r="E199" s="31"/>
      <c r="F199" s="31"/>
      <c r="G199" s="31"/>
    </row>
    <row r="200" spans="1:7" x14ac:dyDescent="0.25">
      <c r="A200" s="37"/>
      <c r="B200" s="31"/>
      <c r="D200" s="31"/>
      <c r="E200" s="31"/>
      <c r="F200" s="31"/>
      <c r="G200" s="31"/>
    </row>
    <row r="201" spans="1:7" x14ac:dyDescent="0.25">
      <c r="A201" s="37"/>
      <c r="B201" s="31"/>
      <c r="D201" s="31"/>
      <c r="E201" s="31"/>
      <c r="F201" s="31"/>
      <c r="G201" s="31"/>
    </row>
    <row r="202" spans="1:7" x14ac:dyDescent="0.25">
      <c r="A202" s="37"/>
      <c r="B202" s="31"/>
      <c r="D202" s="31"/>
      <c r="E202" s="31"/>
      <c r="F202" s="31"/>
      <c r="G202" s="31"/>
    </row>
    <row r="203" spans="1:7" x14ac:dyDescent="0.25">
      <c r="A203" s="37"/>
      <c r="B203" s="31"/>
      <c r="C203"/>
      <c r="E203" s="31"/>
    </row>
    <row r="204" spans="1:7" x14ac:dyDescent="0.25">
      <c r="A204" s="37"/>
      <c r="B204" s="31"/>
      <c r="C204"/>
      <c r="E204" s="31"/>
    </row>
    <row r="205" spans="1:7" x14ac:dyDescent="0.25">
      <c r="A205" s="37"/>
      <c r="B205" s="31"/>
      <c r="C205"/>
      <c r="E205" s="31"/>
    </row>
    <row r="206" spans="1:7" x14ac:dyDescent="0.25">
      <c r="A206" s="37"/>
      <c r="B206" s="31"/>
      <c r="C206"/>
      <c r="E206" s="31"/>
    </row>
    <row r="207" spans="1:7" x14ac:dyDescent="0.25">
      <c r="A207" s="37"/>
      <c r="B207" s="31"/>
      <c r="C207"/>
      <c r="E207" s="31"/>
    </row>
    <row r="208" spans="1:7" x14ac:dyDescent="0.25">
      <c r="A208" s="37"/>
      <c r="B208" s="31"/>
      <c r="C208"/>
      <c r="E208" s="31"/>
    </row>
    <row r="209" spans="1:7" x14ac:dyDescent="0.25">
      <c r="A209" s="37"/>
      <c r="B209" s="31"/>
      <c r="C209"/>
      <c r="E209" s="31"/>
    </row>
    <row r="210" spans="1:7" x14ac:dyDescent="0.25">
      <c r="B210" s="37"/>
      <c r="G210" s="31"/>
    </row>
    <row r="211" spans="1:7" x14ac:dyDescent="0.25">
      <c r="B211" s="37"/>
      <c r="G211" s="31"/>
    </row>
    <row r="212" spans="1:7" x14ac:dyDescent="0.25">
      <c r="B212" s="37"/>
      <c r="G212" s="31"/>
    </row>
    <row r="213" spans="1:7" x14ac:dyDescent="0.25">
      <c r="B213" s="37"/>
      <c r="G213" s="31"/>
    </row>
    <row r="214" spans="1:7" x14ac:dyDescent="0.25">
      <c r="B214" s="37"/>
      <c r="G214" s="31"/>
    </row>
    <row r="215" spans="1:7" x14ac:dyDescent="0.25">
      <c r="B215" s="37"/>
      <c r="G215" s="31"/>
    </row>
    <row r="216" spans="1:7" x14ac:dyDescent="0.25">
      <c r="B216" s="37"/>
      <c r="G216" s="31"/>
    </row>
    <row r="217" spans="1:7" x14ac:dyDescent="0.25">
      <c r="B217" s="37"/>
      <c r="G217" s="31"/>
    </row>
    <row r="218" spans="1:7" x14ac:dyDescent="0.25">
      <c r="B218" s="37"/>
      <c r="G218" s="31"/>
    </row>
    <row r="219" spans="1:7" x14ac:dyDescent="0.25">
      <c r="B219" s="37"/>
      <c r="G219" s="31"/>
    </row>
    <row r="220" spans="1:7" x14ac:dyDescent="0.25">
      <c r="B220" s="37"/>
      <c r="G220" s="31"/>
    </row>
    <row r="221" spans="1:7" x14ac:dyDescent="0.25">
      <c r="B221" s="37"/>
      <c r="G221" s="31"/>
    </row>
    <row r="222" spans="1:7" x14ac:dyDescent="0.25">
      <c r="B222" s="37"/>
      <c r="G222" s="31"/>
    </row>
    <row r="223" spans="1:7" x14ac:dyDescent="0.25">
      <c r="B223" s="37"/>
      <c r="G223" s="31"/>
    </row>
    <row r="224" spans="1:7" x14ac:dyDescent="0.25">
      <c r="B224" s="37"/>
      <c r="G224" s="31"/>
    </row>
    <row r="225" spans="2:7" x14ac:dyDescent="0.25">
      <c r="B225" s="37"/>
      <c r="G225" s="31"/>
    </row>
    <row r="226" spans="2:7" x14ac:dyDescent="0.25">
      <c r="B226" s="37"/>
      <c r="G226" s="31"/>
    </row>
    <row r="227" spans="2:7" x14ac:dyDescent="0.25">
      <c r="B227" s="37"/>
      <c r="G227" s="31"/>
    </row>
    <row r="228" spans="2:7" x14ac:dyDescent="0.25">
      <c r="B228" s="37"/>
      <c r="G228" s="31"/>
    </row>
    <row r="229" spans="2:7" x14ac:dyDescent="0.25">
      <c r="B229" s="37"/>
      <c r="G229" s="31"/>
    </row>
    <row r="230" spans="2:7" x14ac:dyDescent="0.25">
      <c r="G230" s="31"/>
    </row>
    <row r="231" spans="2:7" x14ac:dyDescent="0.25">
      <c r="G231" s="31"/>
    </row>
    <row r="232" spans="2:7" x14ac:dyDescent="0.25">
      <c r="G232" s="31"/>
    </row>
    <row r="233" spans="2:7" x14ac:dyDescent="0.25">
      <c r="G233" s="31"/>
    </row>
    <row r="234" spans="2:7" x14ac:dyDescent="0.25">
      <c r="G234" s="31"/>
    </row>
    <row r="235" spans="2:7" x14ac:dyDescent="0.25">
      <c r="G235" s="31"/>
    </row>
    <row r="236" spans="2:7" x14ac:dyDescent="0.25">
      <c r="G236" s="31"/>
    </row>
    <row r="237" spans="2:7" x14ac:dyDescent="0.25">
      <c r="G237" s="31"/>
    </row>
    <row r="238" spans="2:7" x14ac:dyDescent="0.25">
      <c r="G238" s="31"/>
    </row>
    <row r="239" spans="2:7" x14ac:dyDescent="0.25">
      <c r="G239" s="31"/>
    </row>
    <row r="240" spans="2:7" x14ac:dyDescent="0.25">
      <c r="G240" s="31"/>
    </row>
    <row r="241" spans="7:7" x14ac:dyDescent="0.25">
      <c r="G241" s="31"/>
    </row>
    <row r="242" spans="7:7" x14ac:dyDescent="0.25">
      <c r="G242" s="31"/>
    </row>
    <row r="243" spans="7:7" x14ac:dyDescent="0.25">
      <c r="G243" s="31"/>
    </row>
    <row r="244" spans="7:7" x14ac:dyDescent="0.25">
      <c r="G244" s="31"/>
    </row>
    <row r="245" spans="7:7" x14ac:dyDescent="0.25">
      <c r="G245" s="31"/>
    </row>
    <row r="246" spans="7:7" x14ac:dyDescent="0.25">
      <c r="G246" s="31"/>
    </row>
    <row r="247" spans="7:7" x14ac:dyDescent="0.25">
      <c r="G247" s="31"/>
    </row>
    <row r="248" spans="7:7" x14ac:dyDescent="0.25">
      <c r="G248" s="31"/>
    </row>
    <row r="249" spans="7:7" x14ac:dyDescent="0.25">
      <c r="G249" s="31"/>
    </row>
    <row r="250" spans="7:7" x14ac:dyDescent="0.25">
      <c r="G250" s="31"/>
    </row>
    <row r="251" spans="7:7" x14ac:dyDescent="0.25">
      <c r="G251" s="31"/>
    </row>
    <row r="252" spans="7:7" x14ac:dyDescent="0.25">
      <c r="G252" s="31"/>
    </row>
    <row r="253" spans="7:7" x14ac:dyDescent="0.25">
      <c r="G253" s="31"/>
    </row>
    <row r="254" spans="7:7" x14ac:dyDescent="0.25">
      <c r="G254" s="31"/>
    </row>
    <row r="255" spans="7:7" x14ac:dyDescent="0.25">
      <c r="G255" s="31"/>
    </row>
    <row r="256" spans="7:7" x14ac:dyDescent="0.25">
      <c r="G256" s="31"/>
    </row>
    <row r="257" spans="7:7" x14ac:dyDescent="0.25">
      <c r="G257" s="31"/>
    </row>
    <row r="258" spans="7:7" x14ac:dyDescent="0.25">
      <c r="G258" s="31"/>
    </row>
    <row r="259" spans="7:7" x14ac:dyDescent="0.25">
      <c r="G259" s="31"/>
    </row>
    <row r="260" spans="7:7" x14ac:dyDescent="0.25">
      <c r="G260" s="31"/>
    </row>
  </sheetData>
  <mergeCells count="10">
    <mergeCell ref="A2:G2"/>
    <mergeCell ref="I2:O2"/>
    <mergeCell ref="D61:D63"/>
    <mergeCell ref="F61:F63"/>
    <mergeCell ref="G61:G63"/>
    <mergeCell ref="B61:B63"/>
    <mergeCell ref="C61:C63"/>
    <mergeCell ref="E61:E63"/>
    <mergeCell ref="H61:H64"/>
    <mergeCell ref="I61:I64"/>
  </mergeCells>
  <phoneticPr fontId="3" type="noConversion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7"/>
  <sheetViews>
    <sheetView topLeftCell="A58" zoomScaleNormal="100" workbookViewId="0">
      <selection activeCell="A58" sqref="A58"/>
    </sheetView>
  </sheetViews>
  <sheetFormatPr defaultRowHeight="13.2" x14ac:dyDescent="0.25"/>
  <cols>
    <col min="1" max="1" width="13.33203125" customWidth="1"/>
    <col min="2" max="2" width="11.88671875" customWidth="1"/>
    <col min="3" max="3" width="12.44140625" customWidth="1"/>
    <col min="4" max="8" width="11.88671875" customWidth="1"/>
    <col min="9" max="9" width="13.33203125" customWidth="1"/>
    <col min="10" max="10" width="11.88671875" customWidth="1"/>
    <col min="11" max="11" width="12.44140625" customWidth="1"/>
    <col min="12" max="15" width="11.88671875" customWidth="1"/>
  </cols>
  <sheetData>
    <row r="1" spans="1:15" ht="14.25" customHeight="1" x14ac:dyDescent="0.25"/>
    <row r="2" spans="1:15" ht="29.25" customHeight="1" x14ac:dyDescent="0.25">
      <c r="A2" s="85" t="s">
        <v>47</v>
      </c>
      <c r="B2" s="85"/>
      <c r="C2" s="85"/>
      <c r="D2" s="85"/>
      <c r="E2" s="85"/>
      <c r="F2" s="85"/>
      <c r="G2" s="85"/>
      <c r="I2" s="85" t="s">
        <v>48</v>
      </c>
      <c r="J2" s="85"/>
      <c r="K2" s="85"/>
      <c r="L2" s="85"/>
      <c r="M2" s="85"/>
      <c r="N2" s="85"/>
      <c r="O2" s="85"/>
    </row>
    <row r="3" spans="1:15" s="9" customFormat="1" ht="32.25" customHeight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/>
      <c r="I3" s="6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8" t="s">
        <v>6</v>
      </c>
    </row>
    <row r="4" spans="1:15" s="9" customFormat="1" ht="9.75" customHeight="1" x14ac:dyDescent="0.25">
      <c r="A4" s="1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/>
      <c r="I4" s="1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1" t="s">
        <v>13</v>
      </c>
    </row>
    <row r="5" spans="1:15" s="15" customFormat="1" ht="8.4" x14ac:dyDescent="0.1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4">
        <v>7</v>
      </c>
      <c r="I5" s="12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4">
        <v>7</v>
      </c>
    </row>
    <row r="6" spans="1:15" ht="11.1" customHeight="1" x14ac:dyDescent="0.25">
      <c r="A6" s="16">
        <v>0</v>
      </c>
      <c r="B6" s="17">
        <v>3.4399999999999999E-3</v>
      </c>
      <c r="C6" s="83">
        <v>100000</v>
      </c>
      <c r="D6" s="18">
        <v>344</v>
      </c>
      <c r="E6" s="83">
        <v>99787</v>
      </c>
      <c r="F6" s="83">
        <v>7715992</v>
      </c>
      <c r="G6" s="2">
        <v>77.16</v>
      </c>
      <c r="I6" s="16">
        <v>50</v>
      </c>
      <c r="J6" s="17">
        <v>4.8960000000000002E-3</v>
      </c>
      <c r="K6" s="83">
        <v>94838</v>
      </c>
      <c r="L6" s="18">
        <v>464</v>
      </c>
      <c r="M6" s="83">
        <v>94606</v>
      </c>
      <c r="N6" s="83">
        <v>2787202</v>
      </c>
      <c r="O6" s="2">
        <v>29.39</v>
      </c>
    </row>
    <row r="7" spans="1:15" ht="11.1" customHeight="1" x14ac:dyDescent="0.25">
      <c r="A7" s="19">
        <v>1</v>
      </c>
      <c r="B7" s="20">
        <v>2.9399999999999999E-4</v>
      </c>
      <c r="C7" s="83">
        <v>99656</v>
      </c>
      <c r="D7" s="21">
        <v>29</v>
      </c>
      <c r="E7" s="83">
        <v>99641</v>
      </c>
      <c r="F7" s="83">
        <v>7616205</v>
      </c>
      <c r="G7" s="3">
        <v>76.42</v>
      </c>
      <c r="I7" s="19">
        <v>51</v>
      </c>
      <c r="J7" s="20">
        <v>5.359E-3</v>
      </c>
      <c r="K7" s="83">
        <v>94374</v>
      </c>
      <c r="L7" s="21">
        <v>506</v>
      </c>
      <c r="M7" s="83">
        <v>94121</v>
      </c>
      <c r="N7" s="83">
        <v>2692595</v>
      </c>
      <c r="O7" s="3">
        <v>28.53</v>
      </c>
    </row>
    <row r="8" spans="1:15" ht="11.1" customHeight="1" x14ac:dyDescent="0.25">
      <c r="A8" s="19">
        <v>2</v>
      </c>
      <c r="B8" s="20">
        <v>1.9100000000000001E-4</v>
      </c>
      <c r="C8" s="83">
        <v>99627</v>
      </c>
      <c r="D8" s="21">
        <v>19</v>
      </c>
      <c r="E8" s="83">
        <v>99617</v>
      </c>
      <c r="F8" s="83">
        <v>7516564</v>
      </c>
      <c r="G8" s="3">
        <v>75.45</v>
      </c>
      <c r="I8" s="19">
        <v>52</v>
      </c>
      <c r="J8" s="20">
        <v>6.1900000000000002E-3</v>
      </c>
      <c r="K8" s="83">
        <v>93868</v>
      </c>
      <c r="L8" s="21">
        <v>581</v>
      </c>
      <c r="M8" s="83">
        <v>93578</v>
      </c>
      <c r="N8" s="83">
        <v>2598474</v>
      </c>
      <c r="O8" s="3">
        <v>27.68</v>
      </c>
    </row>
    <row r="9" spans="1:15" ht="11.1" customHeight="1" x14ac:dyDescent="0.25">
      <c r="A9" s="19">
        <v>3</v>
      </c>
      <c r="B9" s="20">
        <v>1.4100000000000001E-4</v>
      </c>
      <c r="C9" s="83">
        <v>99608</v>
      </c>
      <c r="D9" s="21">
        <v>14</v>
      </c>
      <c r="E9" s="83">
        <v>99601</v>
      </c>
      <c r="F9" s="83">
        <v>7416947</v>
      </c>
      <c r="G9" s="3">
        <v>74.459999999999994</v>
      </c>
      <c r="I9" s="19">
        <v>53</v>
      </c>
      <c r="J9" s="20">
        <v>6.1310000000000002E-3</v>
      </c>
      <c r="K9" s="83">
        <v>93287</v>
      </c>
      <c r="L9" s="21">
        <v>572</v>
      </c>
      <c r="M9" s="83">
        <v>93001</v>
      </c>
      <c r="N9" s="83">
        <v>2504896</v>
      </c>
      <c r="O9" s="3">
        <v>26.85</v>
      </c>
    </row>
    <row r="10" spans="1:15" ht="11.1" customHeight="1" x14ac:dyDescent="0.25">
      <c r="A10" s="19">
        <v>4</v>
      </c>
      <c r="B10" s="20">
        <v>1.1E-4</v>
      </c>
      <c r="C10" s="83">
        <v>99594</v>
      </c>
      <c r="D10" s="21">
        <v>11</v>
      </c>
      <c r="E10" s="83">
        <v>99588</v>
      </c>
      <c r="F10" s="83">
        <v>7317346</v>
      </c>
      <c r="G10" s="3">
        <v>73.47</v>
      </c>
      <c r="I10" s="19">
        <v>54</v>
      </c>
      <c r="J10" s="20">
        <v>6.829E-3</v>
      </c>
      <c r="K10" s="83">
        <v>92715</v>
      </c>
      <c r="L10" s="21">
        <v>633</v>
      </c>
      <c r="M10" s="83">
        <v>92399</v>
      </c>
      <c r="N10" s="83">
        <v>2411895</v>
      </c>
      <c r="O10" s="3">
        <v>26.01</v>
      </c>
    </row>
    <row r="11" spans="1:15" ht="11.1" customHeight="1" x14ac:dyDescent="0.25">
      <c r="A11" s="19">
        <v>5</v>
      </c>
      <c r="B11" s="20">
        <v>1.18E-4</v>
      </c>
      <c r="C11" s="83">
        <v>99583</v>
      </c>
      <c r="D11" s="21">
        <v>12</v>
      </c>
      <c r="E11" s="83">
        <v>99577</v>
      </c>
      <c r="F11" s="83">
        <v>7217758</v>
      </c>
      <c r="G11" s="3">
        <v>72.48</v>
      </c>
      <c r="I11" s="19">
        <v>55</v>
      </c>
      <c r="J11" s="20">
        <v>7.0549999999999996E-3</v>
      </c>
      <c r="K11" s="83">
        <v>92082</v>
      </c>
      <c r="L11" s="21">
        <v>650</v>
      </c>
      <c r="M11" s="83">
        <v>91757</v>
      </c>
      <c r="N11" s="83">
        <v>2319496</v>
      </c>
      <c r="O11" s="3">
        <v>25.19</v>
      </c>
    </row>
    <row r="12" spans="1:15" ht="11.1" customHeight="1" x14ac:dyDescent="0.25">
      <c r="A12" s="19">
        <v>6</v>
      </c>
      <c r="B12" s="20">
        <v>5.8999999999999998E-5</v>
      </c>
      <c r="C12" s="83">
        <v>99571</v>
      </c>
      <c r="D12" s="21">
        <v>6</v>
      </c>
      <c r="E12" s="83">
        <v>99568</v>
      </c>
      <c r="F12" s="83">
        <v>7118181</v>
      </c>
      <c r="G12" s="3">
        <v>71.489999999999995</v>
      </c>
      <c r="I12" s="19">
        <v>56</v>
      </c>
      <c r="J12" s="20">
        <v>7.8250000000000004E-3</v>
      </c>
      <c r="K12" s="83">
        <v>91433</v>
      </c>
      <c r="L12" s="21">
        <v>715</v>
      </c>
      <c r="M12" s="83">
        <v>91075</v>
      </c>
      <c r="N12" s="83">
        <v>2227738</v>
      </c>
      <c r="O12" s="3">
        <v>24.36</v>
      </c>
    </row>
    <row r="13" spans="1:15" ht="11.1" customHeight="1" x14ac:dyDescent="0.25">
      <c r="A13" s="19">
        <v>7</v>
      </c>
      <c r="B13" s="20">
        <v>1.0399999999999999E-4</v>
      </c>
      <c r="C13" s="83">
        <v>99565</v>
      </c>
      <c r="D13" s="21">
        <v>10</v>
      </c>
      <c r="E13" s="83">
        <v>99560</v>
      </c>
      <c r="F13" s="83">
        <v>7018613</v>
      </c>
      <c r="G13" s="3">
        <v>70.489999999999995</v>
      </c>
      <c r="I13" s="19">
        <v>57</v>
      </c>
      <c r="J13" s="20">
        <v>8.5059999999999997E-3</v>
      </c>
      <c r="K13" s="83">
        <v>90717</v>
      </c>
      <c r="L13" s="21">
        <v>772</v>
      </c>
      <c r="M13" s="83">
        <v>90331</v>
      </c>
      <c r="N13" s="83">
        <v>2136664</v>
      </c>
      <c r="O13" s="3">
        <v>23.55</v>
      </c>
    </row>
    <row r="14" spans="1:15" ht="11.1" customHeight="1" x14ac:dyDescent="0.25">
      <c r="A14" s="19">
        <v>8</v>
      </c>
      <c r="B14" s="20">
        <v>1.03E-4</v>
      </c>
      <c r="C14" s="83">
        <v>99555</v>
      </c>
      <c r="D14" s="21">
        <v>10</v>
      </c>
      <c r="E14" s="83">
        <v>99550</v>
      </c>
      <c r="F14" s="83">
        <v>6919053</v>
      </c>
      <c r="G14" s="3">
        <v>69.5</v>
      </c>
      <c r="I14" s="19">
        <v>58</v>
      </c>
      <c r="J14" s="20">
        <v>8.5629999999999994E-3</v>
      </c>
      <c r="K14" s="83">
        <v>89946</v>
      </c>
      <c r="L14" s="21">
        <v>770</v>
      </c>
      <c r="M14" s="83">
        <v>89560</v>
      </c>
      <c r="N14" s="83">
        <v>2046332</v>
      </c>
      <c r="O14" s="3">
        <v>22.75</v>
      </c>
    </row>
    <row r="15" spans="1:15" ht="11.1" customHeight="1" x14ac:dyDescent="0.25">
      <c r="A15" s="19">
        <v>9</v>
      </c>
      <c r="B15" s="20">
        <v>8.3999999999999995E-5</v>
      </c>
      <c r="C15" s="83">
        <v>99544</v>
      </c>
      <c r="D15" s="21">
        <v>8</v>
      </c>
      <c r="E15" s="83">
        <v>99540</v>
      </c>
      <c r="F15" s="83">
        <v>6819504</v>
      </c>
      <c r="G15" s="3">
        <v>68.510000000000005</v>
      </c>
      <c r="I15" s="19">
        <v>59</v>
      </c>
      <c r="J15" s="20">
        <v>9.3970000000000008E-3</v>
      </c>
      <c r="K15" s="83">
        <v>89175</v>
      </c>
      <c r="L15" s="21">
        <v>838</v>
      </c>
      <c r="M15" s="83">
        <v>88756</v>
      </c>
      <c r="N15" s="83">
        <v>1956772</v>
      </c>
      <c r="O15" s="3">
        <v>21.94</v>
      </c>
    </row>
    <row r="16" spans="1:15" ht="11.1" customHeight="1" x14ac:dyDescent="0.25">
      <c r="A16" s="19">
        <v>10</v>
      </c>
      <c r="B16" s="20">
        <v>1.0900000000000001E-4</v>
      </c>
      <c r="C16" s="83">
        <v>99536</v>
      </c>
      <c r="D16" s="21">
        <v>11</v>
      </c>
      <c r="E16" s="83">
        <v>99531</v>
      </c>
      <c r="F16" s="83">
        <v>6719964</v>
      </c>
      <c r="G16" s="3">
        <v>67.510000000000005</v>
      </c>
      <c r="I16" s="19">
        <v>60</v>
      </c>
      <c r="J16" s="20">
        <v>9.8379999999999995E-3</v>
      </c>
      <c r="K16" s="83">
        <v>88337</v>
      </c>
      <c r="L16" s="21">
        <v>869</v>
      </c>
      <c r="M16" s="83">
        <v>87903</v>
      </c>
      <c r="N16" s="83">
        <v>1868015</v>
      </c>
      <c r="O16" s="3">
        <v>21.15</v>
      </c>
    </row>
    <row r="17" spans="1:15" ht="11.1" customHeight="1" x14ac:dyDescent="0.25">
      <c r="A17" s="19">
        <v>11</v>
      </c>
      <c r="B17" s="20">
        <v>8.2000000000000001E-5</v>
      </c>
      <c r="C17" s="83">
        <v>99525</v>
      </c>
      <c r="D17" s="21">
        <v>8</v>
      </c>
      <c r="E17" s="83">
        <v>99521</v>
      </c>
      <c r="F17" s="83">
        <v>6620433</v>
      </c>
      <c r="G17" s="3">
        <v>66.52</v>
      </c>
      <c r="I17" s="19">
        <v>61</v>
      </c>
      <c r="J17" s="20">
        <v>1.0496999999999999E-2</v>
      </c>
      <c r="K17" s="83">
        <v>87468</v>
      </c>
      <c r="L17" s="21">
        <v>918</v>
      </c>
      <c r="M17" s="83">
        <v>87009</v>
      </c>
      <c r="N17" s="83">
        <v>1780113</v>
      </c>
      <c r="O17" s="3">
        <v>20.350000000000001</v>
      </c>
    </row>
    <row r="18" spans="1:15" ht="11.1" customHeight="1" x14ac:dyDescent="0.25">
      <c r="A18" s="19">
        <v>12</v>
      </c>
      <c r="B18" s="20">
        <v>7.7999999999999999E-5</v>
      </c>
      <c r="C18" s="83">
        <v>99517</v>
      </c>
      <c r="D18" s="21">
        <v>8</v>
      </c>
      <c r="E18" s="83">
        <v>99513</v>
      </c>
      <c r="F18" s="83">
        <v>6520912</v>
      </c>
      <c r="G18" s="3">
        <v>65.53</v>
      </c>
      <c r="I18" s="19">
        <v>62</v>
      </c>
      <c r="J18" s="20">
        <v>1.1387E-2</v>
      </c>
      <c r="K18" s="83">
        <v>86550</v>
      </c>
      <c r="L18" s="21">
        <v>986</v>
      </c>
      <c r="M18" s="83">
        <v>86057</v>
      </c>
      <c r="N18" s="83">
        <v>1693103</v>
      </c>
      <c r="O18" s="3">
        <v>19.559999999999999</v>
      </c>
    </row>
    <row r="19" spans="1:15" ht="11.1" customHeight="1" x14ac:dyDescent="0.25">
      <c r="A19" s="19">
        <v>13</v>
      </c>
      <c r="B19" s="20">
        <v>1.1E-4</v>
      </c>
      <c r="C19" s="83">
        <v>99509</v>
      </c>
      <c r="D19" s="21">
        <v>11</v>
      </c>
      <c r="E19" s="83">
        <v>99504</v>
      </c>
      <c r="F19" s="83">
        <v>6421398</v>
      </c>
      <c r="G19" s="3">
        <v>64.53</v>
      </c>
      <c r="I19" s="19">
        <v>63</v>
      </c>
      <c r="J19" s="20">
        <v>1.1592999999999999E-2</v>
      </c>
      <c r="K19" s="83">
        <v>85565</v>
      </c>
      <c r="L19" s="21">
        <v>992</v>
      </c>
      <c r="M19" s="83">
        <v>85069</v>
      </c>
      <c r="N19" s="83">
        <v>1607046</v>
      </c>
      <c r="O19" s="3">
        <v>18.78</v>
      </c>
    </row>
    <row r="20" spans="1:15" ht="11.1" customHeight="1" x14ac:dyDescent="0.25">
      <c r="A20" s="19">
        <v>14</v>
      </c>
      <c r="B20" s="20">
        <v>1.74E-4</v>
      </c>
      <c r="C20" s="83">
        <v>99498</v>
      </c>
      <c r="D20" s="21">
        <v>17</v>
      </c>
      <c r="E20" s="83">
        <v>99490</v>
      </c>
      <c r="F20" s="83">
        <v>6321895</v>
      </c>
      <c r="G20" s="3">
        <v>63.54</v>
      </c>
      <c r="I20" s="19">
        <v>64</v>
      </c>
      <c r="J20" s="20">
        <v>1.3403999999999999E-2</v>
      </c>
      <c r="K20" s="83">
        <v>84573</v>
      </c>
      <c r="L20" s="21">
        <v>1134</v>
      </c>
      <c r="M20" s="83">
        <v>84006</v>
      </c>
      <c r="N20" s="83">
        <v>1521977</v>
      </c>
      <c r="O20" s="3">
        <v>18</v>
      </c>
    </row>
    <row r="21" spans="1:15" ht="11.1" customHeight="1" x14ac:dyDescent="0.25">
      <c r="A21" s="19">
        <v>15</v>
      </c>
      <c r="B21" s="20">
        <v>2.4800000000000001E-4</v>
      </c>
      <c r="C21" s="83">
        <v>99481</v>
      </c>
      <c r="D21" s="21">
        <v>25</v>
      </c>
      <c r="E21" s="83">
        <v>99469</v>
      </c>
      <c r="F21" s="83">
        <v>6222405</v>
      </c>
      <c r="G21" s="3">
        <v>62.55</v>
      </c>
      <c r="I21" s="19">
        <v>65</v>
      </c>
      <c r="J21" s="20">
        <v>1.4291999999999999E-2</v>
      </c>
      <c r="K21" s="83">
        <v>83439</v>
      </c>
      <c r="L21" s="21">
        <v>1193</v>
      </c>
      <c r="M21" s="83">
        <v>82843</v>
      </c>
      <c r="N21" s="83">
        <v>1437972</v>
      </c>
      <c r="O21" s="3">
        <v>17.23</v>
      </c>
    </row>
    <row r="22" spans="1:15" ht="11.1" customHeight="1" x14ac:dyDescent="0.25">
      <c r="A22" s="19">
        <v>16</v>
      </c>
      <c r="B22" s="20">
        <v>3.2000000000000003E-4</v>
      </c>
      <c r="C22" s="83">
        <v>99456</v>
      </c>
      <c r="D22" s="21">
        <v>32</v>
      </c>
      <c r="E22" s="83">
        <v>99440</v>
      </c>
      <c r="F22" s="83">
        <v>6122936</v>
      </c>
      <c r="G22" s="3">
        <v>61.56</v>
      </c>
      <c r="I22" s="19">
        <v>66</v>
      </c>
      <c r="J22" s="20">
        <v>1.5361E-2</v>
      </c>
      <c r="K22" s="83">
        <v>82246</v>
      </c>
      <c r="L22" s="21">
        <v>1263</v>
      </c>
      <c r="M22" s="83">
        <v>81615</v>
      </c>
      <c r="N22" s="83">
        <v>1355129</v>
      </c>
      <c r="O22" s="3">
        <v>16.48</v>
      </c>
    </row>
    <row r="23" spans="1:15" ht="11.1" customHeight="1" x14ac:dyDescent="0.25">
      <c r="A23" s="19">
        <v>17</v>
      </c>
      <c r="B23" s="20">
        <v>1.6899999999999999E-4</v>
      </c>
      <c r="C23" s="83">
        <v>99424</v>
      </c>
      <c r="D23" s="21">
        <v>17</v>
      </c>
      <c r="E23" s="83">
        <v>99416</v>
      </c>
      <c r="F23" s="83">
        <v>6023496</v>
      </c>
      <c r="G23" s="3">
        <v>60.58</v>
      </c>
      <c r="I23" s="19">
        <v>67</v>
      </c>
      <c r="J23" s="20">
        <v>1.6095000000000002E-2</v>
      </c>
      <c r="K23" s="83">
        <v>80983</v>
      </c>
      <c r="L23" s="21">
        <v>1303</v>
      </c>
      <c r="M23" s="83">
        <v>80331</v>
      </c>
      <c r="N23" s="83">
        <v>1273514</v>
      </c>
      <c r="O23" s="3">
        <v>15.73</v>
      </c>
    </row>
    <row r="24" spans="1:15" ht="11.1" customHeight="1" x14ac:dyDescent="0.25">
      <c r="A24" s="19">
        <v>18</v>
      </c>
      <c r="B24" s="20">
        <v>4.1399999999999998E-4</v>
      </c>
      <c r="C24" s="83">
        <v>99408</v>
      </c>
      <c r="D24" s="21">
        <v>41</v>
      </c>
      <c r="E24" s="83">
        <v>99387</v>
      </c>
      <c r="F24" s="83">
        <v>5924080</v>
      </c>
      <c r="G24" s="3">
        <v>59.59</v>
      </c>
      <c r="I24" s="19">
        <v>68</v>
      </c>
      <c r="J24" s="20">
        <v>1.8051000000000001E-2</v>
      </c>
      <c r="K24" s="83">
        <v>79680</v>
      </c>
      <c r="L24" s="21">
        <v>1438</v>
      </c>
      <c r="M24" s="83">
        <v>78961</v>
      </c>
      <c r="N24" s="83">
        <v>1193183</v>
      </c>
      <c r="O24" s="3">
        <v>14.97</v>
      </c>
    </row>
    <row r="25" spans="1:15" ht="11.1" customHeight="1" x14ac:dyDescent="0.25">
      <c r="A25" s="19">
        <v>19</v>
      </c>
      <c r="B25" s="20">
        <v>4.0900000000000002E-4</v>
      </c>
      <c r="C25" s="83">
        <v>99367</v>
      </c>
      <c r="D25" s="21">
        <v>41</v>
      </c>
      <c r="E25" s="83">
        <v>99346</v>
      </c>
      <c r="F25" s="83">
        <v>5824693</v>
      </c>
      <c r="G25" s="3">
        <v>58.62</v>
      </c>
      <c r="I25" s="19">
        <v>69</v>
      </c>
      <c r="J25" s="20">
        <v>1.9845000000000002E-2</v>
      </c>
      <c r="K25" s="83">
        <v>78241</v>
      </c>
      <c r="L25" s="21">
        <v>1553</v>
      </c>
      <c r="M25" s="83">
        <v>77465</v>
      </c>
      <c r="N25" s="83">
        <v>1114222</v>
      </c>
      <c r="O25" s="3">
        <v>14.24</v>
      </c>
    </row>
    <row r="26" spans="1:15" ht="11.1" customHeight="1" x14ac:dyDescent="0.25">
      <c r="A26" s="19">
        <v>20</v>
      </c>
      <c r="B26" s="20">
        <v>4.5600000000000003E-4</v>
      </c>
      <c r="C26" s="83">
        <v>99326</v>
      </c>
      <c r="D26" s="21">
        <v>45</v>
      </c>
      <c r="E26" s="83">
        <v>99303</v>
      </c>
      <c r="F26" s="83">
        <v>5725347</v>
      </c>
      <c r="G26" s="3">
        <v>57.64</v>
      </c>
      <c r="I26" s="19">
        <v>70</v>
      </c>
      <c r="J26" s="20">
        <v>2.2429000000000001E-2</v>
      </c>
      <c r="K26" s="83">
        <v>76689</v>
      </c>
      <c r="L26" s="21">
        <v>1720</v>
      </c>
      <c r="M26" s="83">
        <v>75829</v>
      </c>
      <c r="N26" s="83">
        <v>1036757</v>
      </c>
      <c r="O26" s="3">
        <v>13.52</v>
      </c>
    </row>
    <row r="27" spans="1:15" ht="11.1" customHeight="1" x14ac:dyDescent="0.25">
      <c r="A27" s="19">
        <v>21</v>
      </c>
      <c r="B27" s="20">
        <v>5.9199999999999997E-4</v>
      </c>
      <c r="C27" s="83">
        <v>99281</v>
      </c>
      <c r="D27" s="21">
        <v>59</v>
      </c>
      <c r="E27" s="83">
        <v>99251</v>
      </c>
      <c r="F27" s="83">
        <v>5626043</v>
      </c>
      <c r="G27" s="3">
        <v>56.67</v>
      </c>
      <c r="I27" s="19">
        <v>71</v>
      </c>
      <c r="J27" s="20">
        <v>2.2579999999999999E-2</v>
      </c>
      <c r="K27" s="83">
        <v>74969</v>
      </c>
      <c r="L27" s="21">
        <v>1693</v>
      </c>
      <c r="M27" s="83">
        <v>74122</v>
      </c>
      <c r="N27" s="83">
        <v>960929</v>
      </c>
      <c r="O27" s="3">
        <v>12.82</v>
      </c>
    </row>
    <row r="28" spans="1:15" ht="11.1" customHeight="1" x14ac:dyDescent="0.25">
      <c r="A28" s="19">
        <v>22</v>
      </c>
      <c r="B28" s="20">
        <v>6.6799999999999997E-4</v>
      </c>
      <c r="C28" s="83">
        <v>99222</v>
      </c>
      <c r="D28" s="21">
        <v>66</v>
      </c>
      <c r="E28" s="83">
        <v>99189</v>
      </c>
      <c r="F28" s="83">
        <v>5526792</v>
      </c>
      <c r="G28" s="3">
        <v>55.7</v>
      </c>
      <c r="I28" s="19">
        <v>72</v>
      </c>
      <c r="J28" s="20">
        <v>2.4274E-2</v>
      </c>
      <c r="K28" s="83">
        <v>73276</v>
      </c>
      <c r="L28" s="21">
        <v>1779</v>
      </c>
      <c r="M28" s="83">
        <v>72386</v>
      </c>
      <c r="N28" s="83">
        <v>886806</v>
      </c>
      <c r="O28" s="3">
        <v>12.1</v>
      </c>
    </row>
    <row r="29" spans="1:15" ht="11.1" customHeight="1" x14ac:dyDescent="0.25">
      <c r="A29" s="19">
        <v>23</v>
      </c>
      <c r="B29" s="20">
        <v>5.3499999999999999E-4</v>
      </c>
      <c r="C29" s="83">
        <v>99156</v>
      </c>
      <c r="D29" s="21">
        <v>53</v>
      </c>
      <c r="E29" s="83">
        <v>99129</v>
      </c>
      <c r="F29" s="83">
        <v>5427603</v>
      </c>
      <c r="G29" s="3">
        <v>54.74</v>
      </c>
      <c r="I29" s="19">
        <v>73</v>
      </c>
      <c r="J29" s="20">
        <v>2.8781000000000001E-2</v>
      </c>
      <c r="K29" s="83">
        <v>71497</v>
      </c>
      <c r="L29" s="21">
        <v>2058</v>
      </c>
      <c r="M29" s="83">
        <v>70468</v>
      </c>
      <c r="N29" s="83">
        <v>814420</v>
      </c>
      <c r="O29" s="3">
        <v>11.39</v>
      </c>
    </row>
    <row r="30" spans="1:15" ht="11.1" customHeight="1" x14ac:dyDescent="0.25">
      <c r="A30" s="19">
        <v>24</v>
      </c>
      <c r="B30" s="20">
        <v>5.9699999999999998E-4</v>
      </c>
      <c r="C30" s="83">
        <v>99103</v>
      </c>
      <c r="D30" s="21">
        <v>59</v>
      </c>
      <c r="E30" s="83">
        <v>99073</v>
      </c>
      <c r="F30" s="83">
        <v>5328474</v>
      </c>
      <c r="G30" s="3">
        <v>53.77</v>
      </c>
      <c r="I30" s="19">
        <v>74</v>
      </c>
      <c r="J30" s="20">
        <v>3.2098000000000002E-2</v>
      </c>
      <c r="K30" s="83">
        <v>69439</v>
      </c>
      <c r="L30" s="21">
        <v>2229</v>
      </c>
      <c r="M30" s="83">
        <v>68325</v>
      </c>
      <c r="N30" s="83">
        <v>743952</v>
      </c>
      <c r="O30" s="3">
        <v>10.71</v>
      </c>
    </row>
    <row r="31" spans="1:15" ht="11.1" customHeight="1" x14ac:dyDescent="0.25">
      <c r="A31" s="19">
        <v>25</v>
      </c>
      <c r="B31" s="20">
        <v>6.2200000000000005E-4</v>
      </c>
      <c r="C31" s="83">
        <v>99043</v>
      </c>
      <c r="D31" s="21">
        <v>62</v>
      </c>
      <c r="E31" s="83">
        <v>99013</v>
      </c>
      <c r="F31" s="83">
        <v>5229402</v>
      </c>
      <c r="G31" s="3">
        <v>52.8</v>
      </c>
      <c r="I31" s="19">
        <v>75</v>
      </c>
      <c r="J31" s="20">
        <v>3.6202999999999999E-2</v>
      </c>
      <c r="K31" s="83">
        <v>67211</v>
      </c>
      <c r="L31" s="21">
        <v>2433</v>
      </c>
      <c r="M31" s="83">
        <v>65994</v>
      </c>
      <c r="N31" s="83">
        <v>675627</v>
      </c>
      <c r="O31" s="3">
        <v>10.050000000000001</v>
      </c>
    </row>
    <row r="32" spans="1:15" ht="11.1" customHeight="1" x14ac:dyDescent="0.25">
      <c r="A32" s="19">
        <v>26</v>
      </c>
      <c r="B32" s="20">
        <v>5.5000000000000003E-4</v>
      </c>
      <c r="C32" s="83">
        <v>98982</v>
      </c>
      <c r="D32" s="21">
        <v>54</v>
      </c>
      <c r="E32" s="83">
        <v>98955</v>
      </c>
      <c r="F32" s="83">
        <v>5130389</v>
      </c>
      <c r="G32" s="3">
        <v>51.83</v>
      </c>
      <c r="I32" s="19">
        <v>76</v>
      </c>
      <c r="J32" s="20">
        <v>3.8308000000000002E-2</v>
      </c>
      <c r="K32" s="83">
        <v>64777</v>
      </c>
      <c r="L32" s="21">
        <v>2481</v>
      </c>
      <c r="M32" s="83">
        <v>63537</v>
      </c>
      <c r="N32" s="83">
        <v>609633</v>
      </c>
      <c r="O32" s="3">
        <v>9.41</v>
      </c>
    </row>
    <row r="33" spans="1:15" ht="11.1" customHeight="1" x14ac:dyDescent="0.25">
      <c r="A33" s="19">
        <v>27</v>
      </c>
      <c r="B33" s="20">
        <v>6.2699999999999995E-4</v>
      </c>
      <c r="C33" s="83">
        <v>98927</v>
      </c>
      <c r="D33" s="21">
        <v>62</v>
      </c>
      <c r="E33" s="83">
        <v>98896</v>
      </c>
      <c r="F33" s="83">
        <v>5031434</v>
      </c>
      <c r="G33" s="3">
        <v>50.86</v>
      </c>
      <c r="I33" s="19">
        <v>77</v>
      </c>
      <c r="J33" s="20">
        <v>4.3007999999999998E-2</v>
      </c>
      <c r="K33" s="83">
        <v>62296</v>
      </c>
      <c r="L33" s="21">
        <v>2679</v>
      </c>
      <c r="M33" s="83">
        <v>60956</v>
      </c>
      <c r="N33" s="83">
        <v>546096</v>
      </c>
      <c r="O33" s="3">
        <v>8.77</v>
      </c>
    </row>
    <row r="34" spans="1:15" ht="11.1" customHeight="1" x14ac:dyDescent="0.25">
      <c r="A34" s="19">
        <v>28</v>
      </c>
      <c r="B34" s="20">
        <v>6.6500000000000001E-4</v>
      </c>
      <c r="C34" s="83">
        <v>98865</v>
      </c>
      <c r="D34" s="21">
        <v>66</v>
      </c>
      <c r="E34" s="83">
        <v>98832</v>
      </c>
      <c r="F34" s="83">
        <v>4932538</v>
      </c>
      <c r="G34" s="3">
        <v>49.89</v>
      </c>
      <c r="I34" s="19">
        <v>78</v>
      </c>
      <c r="J34" s="20">
        <v>4.8748E-2</v>
      </c>
      <c r="K34" s="83">
        <v>59617</v>
      </c>
      <c r="L34" s="21">
        <v>2906</v>
      </c>
      <c r="M34" s="83">
        <v>58164</v>
      </c>
      <c r="N34" s="83">
        <v>485140</v>
      </c>
      <c r="O34" s="3">
        <v>8.14</v>
      </c>
    </row>
    <row r="35" spans="1:15" ht="11.1" customHeight="1" x14ac:dyDescent="0.25">
      <c r="A35" s="19">
        <v>29</v>
      </c>
      <c r="B35" s="20">
        <v>6.6399999999999999E-4</v>
      </c>
      <c r="C35" s="83">
        <v>98799</v>
      </c>
      <c r="D35" s="21">
        <v>66</v>
      </c>
      <c r="E35" s="83">
        <v>98767</v>
      </c>
      <c r="F35" s="83">
        <v>4833706</v>
      </c>
      <c r="G35" s="3">
        <v>48.92</v>
      </c>
      <c r="I35" s="19">
        <v>79</v>
      </c>
      <c r="J35" s="20">
        <v>5.2760000000000001E-2</v>
      </c>
      <c r="K35" s="83">
        <v>56711</v>
      </c>
      <c r="L35" s="21">
        <v>2992</v>
      </c>
      <c r="M35" s="83">
        <v>55214</v>
      </c>
      <c r="N35" s="83">
        <v>426976</v>
      </c>
      <c r="O35" s="3">
        <v>7.53</v>
      </c>
    </row>
    <row r="36" spans="1:15" ht="11.1" customHeight="1" x14ac:dyDescent="0.25">
      <c r="A36" s="19">
        <v>30</v>
      </c>
      <c r="B36" s="20">
        <v>7.5199999999999996E-4</v>
      </c>
      <c r="C36" s="83">
        <v>98734</v>
      </c>
      <c r="D36" s="21">
        <v>74</v>
      </c>
      <c r="E36" s="83">
        <v>98697</v>
      </c>
      <c r="F36" s="83">
        <v>4734939</v>
      </c>
      <c r="G36" s="3">
        <v>47.96</v>
      </c>
      <c r="I36" s="19">
        <v>80</v>
      </c>
      <c r="J36" s="20">
        <v>6.0661E-2</v>
      </c>
      <c r="K36" s="83">
        <v>53718</v>
      </c>
      <c r="L36" s="21">
        <v>3259</v>
      </c>
      <c r="M36" s="83">
        <v>52089</v>
      </c>
      <c r="N36" s="83">
        <v>371762</v>
      </c>
      <c r="O36" s="3">
        <v>6.92</v>
      </c>
    </row>
    <row r="37" spans="1:15" ht="11.1" customHeight="1" x14ac:dyDescent="0.25">
      <c r="A37" s="19">
        <v>31</v>
      </c>
      <c r="B37" s="20">
        <v>6.96E-4</v>
      </c>
      <c r="C37" s="83">
        <v>98660</v>
      </c>
      <c r="D37" s="21">
        <v>69</v>
      </c>
      <c r="E37" s="83">
        <v>98625</v>
      </c>
      <c r="F37" s="83">
        <v>4636242</v>
      </c>
      <c r="G37" s="3">
        <v>46.99</v>
      </c>
      <c r="I37" s="19">
        <v>81</v>
      </c>
      <c r="J37" s="20">
        <v>6.9223000000000007E-2</v>
      </c>
      <c r="K37" s="83">
        <v>50460</v>
      </c>
      <c r="L37" s="21">
        <v>3493</v>
      </c>
      <c r="M37" s="83">
        <v>48713</v>
      </c>
      <c r="N37" s="83">
        <v>319672</v>
      </c>
      <c r="O37" s="3">
        <v>6.34</v>
      </c>
    </row>
    <row r="38" spans="1:15" ht="11.1" customHeight="1" x14ac:dyDescent="0.25">
      <c r="A38" s="19">
        <v>32</v>
      </c>
      <c r="B38" s="20">
        <v>7.6499999999999995E-4</v>
      </c>
      <c r="C38" s="83">
        <v>98591</v>
      </c>
      <c r="D38" s="21">
        <v>75</v>
      </c>
      <c r="E38" s="83">
        <v>98553</v>
      </c>
      <c r="F38" s="83">
        <v>4537617</v>
      </c>
      <c r="G38" s="3">
        <v>46.02</v>
      </c>
      <c r="I38" s="19">
        <v>82</v>
      </c>
      <c r="J38" s="20">
        <v>8.1249000000000002E-2</v>
      </c>
      <c r="K38" s="83">
        <v>46967</v>
      </c>
      <c r="L38" s="21">
        <v>3816</v>
      </c>
      <c r="M38" s="83">
        <v>45059</v>
      </c>
      <c r="N38" s="83">
        <v>270959</v>
      </c>
      <c r="O38" s="3">
        <v>5.77</v>
      </c>
    </row>
    <row r="39" spans="1:15" ht="11.1" customHeight="1" x14ac:dyDescent="0.25">
      <c r="A39" s="19">
        <v>33</v>
      </c>
      <c r="B39" s="20">
        <v>1.031E-3</v>
      </c>
      <c r="C39" s="83">
        <v>98516</v>
      </c>
      <c r="D39" s="21">
        <v>102</v>
      </c>
      <c r="E39" s="83">
        <v>98465</v>
      </c>
      <c r="F39" s="83">
        <v>4439064</v>
      </c>
      <c r="G39" s="3">
        <v>45.06</v>
      </c>
      <c r="I39" s="19">
        <v>83</v>
      </c>
      <c r="J39" s="20">
        <v>9.7429000000000002E-2</v>
      </c>
      <c r="K39" s="83">
        <v>43151</v>
      </c>
      <c r="L39" s="21">
        <v>4204</v>
      </c>
      <c r="M39" s="83">
        <v>41049</v>
      </c>
      <c r="N39" s="83">
        <v>225900</v>
      </c>
      <c r="O39" s="3">
        <v>5.24</v>
      </c>
    </row>
    <row r="40" spans="1:15" ht="11.1" customHeight="1" x14ac:dyDescent="0.25">
      <c r="A40" s="19">
        <v>34</v>
      </c>
      <c r="B40" s="20">
        <v>1.0280000000000001E-3</v>
      </c>
      <c r="C40" s="83">
        <v>98414</v>
      </c>
      <c r="D40" s="21">
        <v>101</v>
      </c>
      <c r="E40" s="83">
        <v>98363</v>
      </c>
      <c r="F40" s="83">
        <v>4340599</v>
      </c>
      <c r="G40" s="3">
        <v>44.11</v>
      </c>
      <c r="I40" s="19">
        <v>84</v>
      </c>
      <c r="J40" s="20">
        <v>0.11643299999999999</v>
      </c>
      <c r="K40" s="83">
        <v>38947</v>
      </c>
      <c r="L40" s="21">
        <v>4535</v>
      </c>
      <c r="M40" s="83">
        <v>36679</v>
      </c>
      <c r="N40" s="83">
        <v>184851</v>
      </c>
      <c r="O40" s="3">
        <v>4.75</v>
      </c>
    </row>
    <row r="41" spans="1:15" ht="11.1" customHeight="1" x14ac:dyDescent="0.25">
      <c r="A41" s="19">
        <v>35</v>
      </c>
      <c r="B41" s="20">
        <v>1.041E-3</v>
      </c>
      <c r="C41" s="83">
        <v>98313</v>
      </c>
      <c r="D41" s="21">
        <v>102</v>
      </c>
      <c r="E41" s="83">
        <v>98262</v>
      </c>
      <c r="F41" s="83">
        <v>4242236</v>
      </c>
      <c r="G41" s="3">
        <v>43.15</v>
      </c>
      <c r="I41" s="19">
        <v>85</v>
      </c>
      <c r="J41" s="20">
        <v>0.137486</v>
      </c>
      <c r="K41" s="83">
        <v>34412</v>
      </c>
      <c r="L41" s="21">
        <v>4731</v>
      </c>
      <c r="M41" s="83">
        <v>32046</v>
      </c>
      <c r="N41" s="83">
        <v>148172</v>
      </c>
      <c r="O41" s="3">
        <v>4.3099999999999996</v>
      </c>
    </row>
    <row r="42" spans="1:15" ht="11.1" customHeight="1" x14ac:dyDescent="0.25">
      <c r="A42" s="19">
        <v>36</v>
      </c>
      <c r="B42" s="20">
        <v>1.0920000000000001E-3</v>
      </c>
      <c r="C42" s="83">
        <v>98210</v>
      </c>
      <c r="D42" s="21">
        <v>107</v>
      </c>
      <c r="E42" s="83">
        <v>98157</v>
      </c>
      <c r="F42" s="83">
        <v>4143974</v>
      </c>
      <c r="G42" s="3">
        <v>42.19</v>
      </c>
      <c r="I42" s="19">
        <v>86</v>
      </c>
      <c r="J42" s="20">
        <v>0.158557</v>
      </c>
      <c r="K42" s="83">
        <v>29681</v>
      </c>
      <c r="L42" s="21">
        <v>4706</v>
      </c>
      <c r="M42" s="83">
        <v>27328</v>
      </c>
      <c r="N42" s="83">
        <v>116126</v>
      </c>
      <c r="O42" s="3">
        <v>3.91</v>
      </c>
    </row>
    <row r="43" spans="1:15" ht="11.1" customHeight="1" x14ac:dyDescent="0.25">
      <c r="A43" s="19">
        <v>37</v>
      </c>
      <c r="B43" s="20">
        <v>1.15E-3</v>
      </c>
      <c r="C43" s="83">
        <v>98103</v>
      </c>
      <c r="D43" s="21">
        <v>113</v>
      </c>
      <c r="E43" s="83">
        <v>98047</v>
      </c>
      <c r="F43" s="83">
        <v>4045817</v>
      </c>
      <c r="G43" s="3">
        <v>41.24</v>
      </c>
      <c r="I43" s="19">
        <v>87</v>
      </c>
      <c r="J43" s="20">
        <v>0.181091</v>
      </c>
      <c r="K43" s="83">
        <v>24975</v>
      </c>
      <c r="L43" s="21">
        <v>4523</v>
      </c>
      <c r="M43" s="83">
        <v>22713</v>
      </c>
      <c r="N43" s="83">
        <v>88798</v>
      </c>
      <c r="O43" s="3">
        <v>3.56</v>
      </c>
    </row>
    <row r="44" spans="1:15" ht="11.1" customHeight="1" x14ac:dyDescent="0.25">
      <c r="A44" s="19">
        <v>38</v>
      </c>
      <c r="B44" s="20">
        <v>1.354E-3</v>
      </c>
      <c r="C44" s="83">
        <v>97990</v>
      </c>
      <c r="D44" s="21">
        <v>133</v>
      </c>
      <c r="E44" s="83">
        <v>97924</v>
      </c>
      <c r="F44" s="83">
        <v>3947771</v>
      </c>
      <c r="G44" s="3">
        <v>40.29</v>
      </c>
      <c r="I44" s="19">
        <v>88</v>
      </c>
      <c r="J44" s="20">
        <v>0.20492199999999999</v>
      </c>
      <c r="K44" s="83">
        <v>20452</v>
      </c>
      <c r="L44" s="21">
        <v>4191</v>
      </c>
      <c r="M44" s="83">
        <v>18357</v>
      </c>
      <c r="N44" s="83">
        <v>66084</v>
      </c>
      <c r="O44" s="3">
        <v>3.23</v>
      </c>
    </row>
    <row r="45" spans="1:15" ht="11.1" customHeight="1" x14ac:dyDescent="0.25">
      <c r="A45" s="19">
        <v>39</v>
      </c>
      <c r="B45" s="20">
        <v>1.6770000000000001E-3</v>
      </c>
      <c r="C45" s="83">
        <v>97858</v>
      </c>
      <c r="D45" s="21">
        <v>164</v>
      </c>
      <c r="E45" s="83">
        <v>97776</v>
      </c>
      <c r="F45" s="83">
        <v>3849847</v>
      </c>
      <c r="G45" s="3">
        <v>39.340000000000003</v>
      </c>
      <c r="I45" s="19">
        <v>89</v>
      </c>
      <c r="J45" s="20">
        <v>0.23041600000000001</v>
      </c>
      <c r="K45" s="83">
        <v>16261</v>
      </c>
      <c r="L45" s="21">
        <v>3747</v>
      </c>
      <c r="M45" s="83">
        <v>14388</v>
      </c>
      <c r="N45" s="83">
        <v>47728</v>
      </c>
      <c r="O45" s="3">
        <v>2.94</v>
      </c>
    </row>
    <row r="46" spans="1:15" ht="11.1" customHeight="1" x14ac:dyDescent="0.25">
      <c r="A46" s="19">
        <v>40</v>
      </c>
      <c r="B46" s="20">
        <v>1.6509999999999999E-3</v>
      </c>
      <c r="C46" s="83">
        <v>97693</v>
      </c>
      <c r="D46" s="21">
        <v>161</v>
      </c>
      <c r="E46" s="83">
        <v>97613</v>
      </c>
      <c r="F46" s="83">
        <v>3752071</v>
      </c>
      <c r="G46" s="3">
        <v>38.409999999999997</v>
      </c>
      <c r="I46" s="19">
        <v>90</v>
      </c>
      <c r="J46" s="20">
        <v>0.26000600000000001</v>
      </c>
      <c r="K46" s="83">
        <v>12514</v>
      </c>
      <c r="L46" s="21">
        <v>3254</v>
      </c>
      <c r="M46" s="83">
        <v>10887</v>
      </c>
      <c r="N46" s="83">
        <v>33340</v>
      </c>
      <c r="O46" s="3">
        <v>2.66</v>
      </c>
    </row>
    <row r="47" spans="1:15" ht="11.1" customHeight="1" x14ac:dyDescent="0.25">
      <c r="A47" s="19">
        <v>41</v>
      </c>
      <c r="B47" s="20">
        <v>2.0439999999999998E-3</v>
      </c>
      <c r="C47" s="83">
        <v>97532</v>
      </c>
      <c r="D47" s="21">
        <v>199</v>
      </c>
      <c r="E47" s="83">
        <v>97433</v>
      </c>
      <c r="F47" s="83">
        <v>3654458</v>
      </c>
      <c r="G47" s="3">
        <v>37.47</v>
      </c>
      <c r="I47" s="19">
        <v>91</v>
      </c>
      <c r="J47" s="20">
        <v>0.28896699999999997</v>
      </c>
      <c r="K47" s="83">
        <v>9260</v>
      </c>
      <c r="L47" s="21">
        <v>2676</v>
      </c>
      <c r="M47" s="83">
        <v>7922</v>
      </c>
      <c r="N47" s="83">
        <v>22453</v>
      </c>
      <c r="O47" s="3">
        <v>2.42</v>
      </c>
    </row>
    <row r="48" spans="1:15" ht="11.1" customHeight="1" x14ac:dyDescent="0.25">
      <c r="A48" s="19">
        <v>42</v>
      </c>
      <c r="B48" s="20">
        <v>2.2780000000000001E-3</v>
      </c>
      <c r="C48" s="83">
        <v>97333</v>
      </c>
      <c r="D48" s="21">
        <v>222</v>
      </c>
      <c r="E48" s="83">
        <v>97222</v>
      </c>
      <c r="F48" s="83">
        <v>3557026</v>
      </c>
      <c r="G48" s="3">
        <v>36.54</v>
      </c>
      <c r="I48" s="19">
        <v>92</v>
      </c>
      <c r="J48" s="20">
        <v>0.31977299999999997</v>
      </c>
      <c r="K48" s="83">
        <v>6584</v>
      </c>
      <c r="L48" s="21">
        <v>2106</v>
      </c>
      <c r="M48" s="83">
        <v>5532</v>
      </c>
      <c r="N48" s="83">
        <v>14531</v>
      </c>
      <c r="O48" s="3">
        <v>2.21</v>
      </c>
    </row>
    <row r="49" spans="1:15" ht="11.1" customHeight="1" x14ac:dyDescent="0.25">
      <c r="A49" s="19">
        <v>43</v>
      </c>
      <c r="B49" s="20">
        <v>2.4729999999999999E-3</v>
      </c>
      <c r="C49" s="83">
        <v>97111</v>
      </c>
      <c r="D49" s="21">
        <v>240</v>
      </c>
      <c r="E49" s="83">
        <v>96991</v>
      </c>
      <c r="F49" s="83">
        <v>3459804</v>
      </c>
      <c r="G49" s="3">
        <v>35.630000000000003</v>
      </c>
      <c r="I49" s="19">
        <v>93</v>
      </c>
      <c r="J49" s="20">
        <v>0.35234100000000002</v>
      </c>
      <c r="K49" s="83">
        <v>4479</v>
      </c>
      <c r="L49" s="21">
        <v>1578</v>
      </c>
      <c r="M49" s="83">
        <v>3690</v>
      </c>
      <c r="N49" s="83">
        <v>8999</v>
      </c>
      <c r="O49" s="3">
        <v>2.0099999999999998</v>
      </c>
    </row>
    <row r="50" spans="1:15" ht="11.1" customHeight="1" x14ac:dyDescent="0.25">
      <c r="A50" s="19">
        <v>44</v>
      </c>
      <c r="B50" s="20">
        <v>2.715E-3</v>
      </c>
      <c r="C50" s="83">
        <v>96871</v>
      </c>
      <c r="D50" s="21">
        <v>263</v>
      </c>
      <c r="E50" s="83">
        <v>96739</v>
      </c>
      <c r="F50" s="83">
        <v>3362813</v>
      </c>
      <c r="G50" s="3">
        <v>34.71</v>
      </c>
      <c r="I50" s="19">
        <v>94</v>
      </c>
      <c r="J50" s="20">
        <v>0.38655600000000001</v>
      </c>
      <c r="K50" s="83">
        <v>2901</v>
      </c>
      <c r="L50" s="21">
        <v>1121</v>
      </c>
      <c r="M50" s="83">
        <v>2340</v>
      </c>
      <c r="N50" s="83">
        <v>5309</v>
      </c>
      <c r="O50" s="3">
        <v>1.83</v>
      </c>
    </row>
    <row r="51" spans="1:15" ht="11.1" customHeight="1" x14ac:dyDescent="0.25">
      <c r="A51" s="19">
        <v>45</v>
      </c>
      <c r="B51" s="20">
        <v>3.1440000000000001E-3</v>
      </c>
      <c r="C51" s="83">
        <v>96608</v>
      </c>
      <c r="D51" s="21">
        <v>304</v>
      </c>
      <c r="E51" s="83">
        <v>96456</v>
      </c>
      <c r="F51" s="83">
        <v>3266073</v>
      </c>
      <c r="G51" s="3">
        <v>33.81</v>
      </c>
      <c r="I51" s="19">
        <v>95</v>
      </c>
      <c r="J51" s="20">
        <v>0.42226900000000001</v>
      </c>
      <c r="K51" s="83">
        <v>1779</v>
      </c>
      <c r="L51" s="21">
        <v>751</v>
      </c>
      <c r="M51" s="83">
        <v>1404</v>
      </c>
      <c r="N51" s="83">
        <v>2969</v>
      </c>
      <c r="O51" s="3">
        <v>1.67</v>
      </c>
    </row>
    <row r="52" spans="1:15" ht="11.1" customHeight="1" x14ac:dyDescent="0.25">
      <c r="A52" s="19">
        <v>46</v>
      </c>
      <c r="B52" s="20">
        <v>3.4629999999999999E-3</v>
      </c>
      <c r="C52" s="83">
        <v>96304</v>
      </c>
      <c r="D52" s="21">
        <v>334</v>
      </c>
      <c r="E52" s="83">
        <v>96138</v>
      </c>
      <c r="F52" s="83">
        <v>3169617</v>
      </c>
      <c r="G52" s="3">
        <v>32.909999999999997</v>
      </c>
      <c r="I52" s="19">
        <v>96</v>
      </c>
      <c r="J52" s="20">
        <v>0.45929799999999998</v>
      </c>
      <c r="K52" s="83">
        <v>1028</v>
      </c>
      <c r="L52" s="21">
        <v>472</v>
      </c>
      <c r="M52" s="83">
        <v>792</v>
      </c>
      <c r="N52" s="83">
        <v>1565</v>
      </c>
      <c r="O52" s="3">
        <v>1.52</v>
      </c>
    </row>
    <row r="53" spans="1:15" ht="11.1" customHeight="1" x14ac:dyDescent="0.25">
      <c r="A53" s="19">
        <v>47</v>
      </c>
      <c r="B53" s="20">
        <v>3.5630000000000002E-3</v>
      </c>
      <c r="C53" s="83">
        <v>95971</v>
      </c>
      <c r="D53" s="21">
        <v>342</v>
      </c>
      <c r="E53" s="83">
        <v>95800</v>
      </c>
      <c r="F53" s="83">
        <v>3073480</v>
      </c>
      <c r="G53" s="3">
        <v>32.03</v>
      </c>
      <c r="I53" s="19">
        <v>97</v>
      </c>
      <c r="J53" s="20">
        <v>0.49742500000000001</v>
      </c>
      <c r="K53" s="83">
        <v>556</v>
      </c>
      <c r="L53" s="21">
        <v>277</v>
      </c>
      <c r="M53" s="83">
        <v>418</v>
      </c>
      <c r="N53" s="83">
        <v>773</v>
      </c>
      <c r="O53" s="3">
        <v>1.39</v>
      </c>
    </row>
    <row r="54" spans="1:15" ht="11.1" customHeight="1" x14ac:dyDescent="0.25">
      <c r="A54" s="19">
        <v>48</v>
      </c>
      <c r="B54" s="20">
        <v>4.0169999999999997E-3</v>
      </c>
      <c r="C54" s="83">
        <v>95629</v>
      </c>
      <c r="D54" s="21">
        <v>384</v>
      </c>
      <c r="E54" s="83">
        <v>95437</v>
      </c>
      <c r="F54" s="83">
        <v>2977680</v>
      </c>
      <c r="G54" s="3">
        <v>31.14</v>
      </c>
      <c r="I54" s="19">
        <v>98</v>
      </c>
      <c r="J54" s="20">
        <v>0.53639899999999996</v>
      </c>
      <c r="K54" s="83">
        <v>279</v>
      </c>
      <c r="L54" s="21">
        <v>150</v>
      </c>
      <c r="M54" s="83">
        <v>204</v>
      </c>
      <c r="N54" s="83">
        <v>355</v>
      </c>
      <c r="O54" s="3">
        <v>1.27</v>
      </c>
    </row>
    <row r="55" spans="1:15" ht="11.1" customHeight="1" x14ac:dyDescent="0.25">
      <c r="A55" s="19">
        <v>49</v>
      </c>
      <c r="B55" s="20">
        <v>4.2649999999999997E-3</v>
      </c>
      <c r="C55" s="83">
        <v>95245</v>
      </c>
      <c r="D55" s="21">
        <v>406</v>
      </c>
      <c r="E55" s="83">
        <v>95042</v>
      </c>
      <c r="F55" s="83">
        <v>2882243</v>
      </c>
      <c r="G55" s="3">
        <v>30.26</v>
      </c>
      <c r="I55" s="19">
        <v>99</v>
      </c>
      <c r="J55" s="20">
        <v>0.57594000000000001</v>
      </c>
      <c r="K55" s="83">
        <v>130</v>
      </c>
      <c r="L55" s="21">
        <v>75</v>
      </c>
      <c r="M55" s="83">
        <v>92</v>
      </c>
      <c r="N55" s="83">
        <v>151</v>
      </c>
      <c r="O55" s="3">
        <v>1.17</v>
      </c>
    </row>
    <row r="56" spans="1:15" ht="11.1" customHeight="1" thickBot="1" x14ac:dyDescent="0.3">
      <c r="A56" s="4"/>
      <c r="B56" s="5"/>
      <c r="C56" s="22"/>
      <c r="D56" s="5"/>
      <c r="E56" s="22"/>
      <c r="F56" s="22"/>
      <c r="G56" s="23"/>
      <c r="I56" s="24">
        <v>100</v>
      </c>
      <c r="J56" s="25">
        <v>0.61573500000000003</v>
      </c>
      <c r="K56" s="26">
        <v>55</v>
      </c>
      <c r="L56" s="27">
        <v>34</v>
      </c>
      <c r="M56" s="26">
        <v>38</v>
      </c>
      <c r="N56" s="26">
        <v>59</v>
      </c>
      <c r="O56" s="28">
        <v>1.07</v>
      </c>
    </row>
    <row r="57" spans="1:15" ht="11.1" customHeight="1" thickTop="1" x14ac:dyDescent="0.25">
      <c r="G57" s="29" t="s">
        <v>14</v>
      </c>
      <c r="I57" s="30"/>
      <c r="O57" s="29"/>
    </row>
    <row r="59" spans="1:15" x14ac:dyDescent="0.25">
      <c r="B59" s="31"/>
      <c r="F59" s="29"/>
      <c r="G59" s="42" t="s">
        <v>42</v>
      </c>
      <c r="H59" s="43">
        <f>IF(Indice!K5="h",Indice!K7,"")</f>
        <v>30</v>
      </c>
      <c r="N59" s="29"/>
    </row>
    <row r="60" spans="1:15" x14ac:dyDescent="0.25">
      <c r="C60" s="31"/>
      <c r="N60" s="29"/>
    </row>
    <row r="61" spans="1:15" ht="12.75" customHeight="1" x14ac:dyDescent="0.25">
      <c r="B61" s="87" t="s">
        <v>18</v>
      </c>
      <c r="C61" s="86" t="s">
        <v>15</v>
      </c>
      <c r="D61" s="86" t="s">
        <v>16</v>
      </c>
      <c r="E61" s="86" t="s">
        <v>36</v>
      </c>
      <c r="F61" s="86" t="s">
        <v>37</v>
      </c>
      <c r="G61" s="86" t="s">
        <v>38</v>
      </c>
      <c r="H61" s="88" t="s">
        <v>28</v>
      </c>
      <c r="I61" s="92" t="s">
        <v>39</v>
      </c>
      <c r="J61" s="88" t="s">
        <v>29</v>
      </c>
      <c r="N61" s="29"/>
    </row>
    <row r="62" spans="1:15" x14ac:dyDescent="0.25">
      <c r="B62" s="87"/>
      <c r="C62" s="86"/>
      <c r="D62" s="86"/>
      <c r="E62" s="86"/>
      <c r="F62" s="86"/>
      <c r="G62" s="86"/>
      <c r="H62" s="89"/>
      <c r="I62" s="93"/>
      <c r="J62" s="89"/>
      <c r="N62" s="29"/>
    </row>
    <row r="63" spans="1:15" x14ac:dyDescent="0.25">
      <c r="B63" s="87"/>
      <c r="C63" s="86"/>
      <c r="D63" s="86"/>
      <c r="E63" s="86"/>
      <c r="F63" s="86"/>
      <c r="G63" s="86"/>
      <c r="H63" s="89"/>
      <c r="I63" s="93"/>
      <c r="J63" s="89"/>
      <c r="K63" s="32"/>
      <c r="M63" s="32"/>
    </row>
    <row r="64" spans="1:15" ht="15.6" x14ac:dyDescent="0.35">
      <c r="A64" s="38" t="s">
        <v>30</v>
      </c>
      <c r="B64" s="79" t="s">
        <v>17</v>
      </c>
      <c r="C64" s="79" t="s">
        <v>31</v>
      </c>
      <c r="D64" s="79" t="s">
        <v>32</v>
      </c>
      <c r="E64" s="79" t="s">
        <v>33</v>
      </c>
      <c r="F64" s="79" t="s">
        <v>34</v>
      </c>
      <c r="G64" s="79" t="s">
        <v>35</v>
      </c>
      <c r="H64" s="91"/>
      <c r="I64" s="94"/>
      <c r="J64" s="91"/>
      <c r="K64" s="31"/>
      <c r="L64" s="31"/>
    </row>
    <row r="65" spans="1:12" x14ac:dyDescent="0.25">
      <c r="A65" s="39"/>
      <c r="B65" s="40"/>
      <c r="C65" s="40"/>
      <c r="D65" s="41">
        <v>100000</v>
      </c>
      <c r="E65" s="40"/>
      <c r="F65" s="40"/>
      <c r="G65" s="40"/>
      <c r="H65" s="31"/>
      <c r="K65" s="31"/>
      <c r="L65" s="31"/>
    </row>
    <row r="66" spans="1:12" x14ac:dyDescent="0.25">
      <c r="A66" s="35">
        <v>0</v>
      </c>
      <c r="B66" s="33">
        <f t="shared" ref="B66:B115" si="0">D6</f>
        <v>344</v>
      </c>
      <c r="C66" s="33">
        <f>100000-B66</f>
        <v>99656</v>
      </c>
      <c r="D66" s="33">
        <f t="shared" ref="D66:D115" si="1">E6</f>
        <v>99787</v>
      </c>
      <c r="E66" s="31">
        <f t="shared" ref="E66:E129" si="2">D66/100000</f>
        <v>0.99787000000000003</v>
      </c>
      <c r="F66" s="31">
        <f>1-E66</f>
        <v>2.1299999999999653E-3</v>
      </c>
      <c r="G66" s="31">
        <f t="shared" ref="G66:G129" si="3">B66/D65</f>
        <v>3.4399999999999999E-3</v>
      </c>
      <c r="H66">
        <f>A66*B66/B66</f>
        <v>0</v>
      </c>
      <c r="I66" s="31" t="str">
        <f>IF(A66&lt;=$H$59,"-",(VLOOKUP(A66,$A$66:$F$166,6)-VLOOKUP($H$59,$A$66:$F$166,6))/(1-VLOOKUP($H$59,$A$66:$F$166,6)))</f>
        <v>-</v>
      </c>
      <c r="J66">
        <f>SUMPRODUCT(A67:$A$166,B67:$B$166)/SUM(B67:$B$166)-A66</f>
        <v>76.920319964671407</v>
      </c>
    </row>
    <row r="67" spans="1:12" x14ac:dyDescent="0.25">
      <c r="A67" s="35">
        <v>1</v>
      </c>
      <c r="B67" s="33">
        <f t="shared" si="0"/>
        <v>29</v>
      </c>
      <c r="C67" s="33">
        <f t="shared" ref="C67:C130" si="4">100000-B67</f>
        <v>99971</v>
      </c>
      <c r="D67" s="33">
        <f t="shared" si="1"/>
        <v>99641</v>
      </c>
      <c r="E67" s="31">
        <f t="shared" si="2"/>
        <v>0.99641000000000002</v>
      </c>
      <c r="F67" s="31">
        <f t="shared" ref="F67:F130" si="5">1-E67</f>
        <v>3.5899999999999821E-3</v>
      </c>
      <c r="G67" s="31">
        <f t="shared" si="3"/>
        <v>2.9061901850942505E-4</v>
      </c>
      <c r="H67">
        <f>SUMPRODUCT(A$66:A67,B$66:B67)/SUM(B$66:B67)</f>
        <v>7.7747989276139406E-2</v>
      </c>
      <c r="I67" s="31" t="str">
        <f>IF(A67&lt;=$H$59,"-",(VLOOKUP(A67,$A$66:$F$166,6)-VLOOKUP($H$59,$A$66:$F$166,6))/(1-VLOOKUP($H$59,$A$66:$F$166,6)))</f>
        <v>-</v>
      </c>
      <c r="J67">
        <f>SUMPRODUCT(A68:$A$166,B68:$B$166)/SUM(B68:$B$166)-A67</f>
        <v>75.942423725240189</v>
      </c>
    </row>
    <row r="68" spans="1:12" x14ac:dyDescent="0.25">
      <c r="A68" s="35">
        <v>2</v>
      </c>
      <c r="B68" s="33">
        <f t="shared" si="0"/>
        <v>19</v>
      </c>
      <c r="C68" s="33">
        <f t="shared" si="4"/>
        <v>99981</v>
      </c>
      <c r="D68" s="33">
        <f t="shared" si="1"/>
        <v>99617</v>
      </c>
      <c r="E68" s="31">
        <f t="shared" si="2"/>
        <v>0.99617</v>
      </c>
      <c r="F68" s="31">
        <f t="shared" si="5"/>
        <v>3.8300000000000001E-3</v>
      </c>
      <c r="G68" s="31">
        <f t="shared" si="3"/>
        <v>1.9068455756164631E-4</v>
      </c>
      <c r="H68">
        <f>SUMPRODUCT(A$66:A68,B$66:B68)/SUM(B$66:B68)</f>
        <v>0.17091836734693877</v>
      </c>
      <c r="I68" s="31" t="str">
        <f t="shared" ref="I68:I131" si="6">IF(A68&lt;=$H$59,"-",(VLOOKUP(A68,$A$66:$F$166,6)-VLOOKUP($H$59,$A$66:$F$166,6))/(1-VLOOKUP($H$59,$A$66:$F$166,6)))</f>
        <v>-</v>
      </c>
      <c r="J68">
        <f>SUMPRODUCT(A69:$A$166,B69:$B$166)/SUM(B69:$B$166)-A68</f>
        <v>74.956721693376707</v>
      </c>
    </row>
    <row r="69" spans="1:12" x14ac:dyDescent="0.25">
      <c r="A69" s="35">
        <v>3</v>
      </c>
      <c r="B69" s="33">
        <f t="shared" si="0"/>
        <v>14</v>
      </c>
      <c r="C69" s="33">
        <f t="shared" si="4"/>
        <v>99986</v>
      </c>
      <c r="D69" s="33">
        <f t="shared" si="1"/>
        <v>99601</v>
      </c>
      <c r="E69" s="31">
        <f t="shared" si="2"/>
        <v>0.99600999999999995</v>
      </c>
      <c r="F69" s="31">
        <f t="shared" si="5"/>
        <v>3.9900000000000491E-3</v>
      </c>
      <c r="G69" s="31">
        <f t="shared" si="3"/>
        <v>1.4053826154170472E-4</v>
      </c>
      <c r="H69">
        <f>SUMPRODUCT(A$66:A69,B$66:B69)/SUM(B$66:B69)</f>
        <v>0.26847290640394089</v>
      </c>
      <c r="I69" s="31" t="str">
        <f t="shared" si="6"/>
        <v>-</v>
      </c>
      <c r="J69">
        <f>SUMPRODUCT(A70:$A$166,B70:$B$166)/SUM(B70:$B$166)-A69</f>
        <v>73.967119930905653</v>
      </c>
    </row>
    <row r="70" spans="1:12" x14ac:dyDescent="0.25">
      <c r="A70" s="35">
        <v>4</v>
      </c>
      <c r="B70" s="33">
        <f t="shared" si="0"/>
        <v>11</v>
      </c>
      <c r="C70" s="33">
        <f t="shared" si="4"/>
        <v>99989</v>
      </c>
      <c r="D70" s="33">
        <f t="shared" si="1"/>
        <v>99588</v>
      </c>
      <c r="E70" s="31">
        <f t="shared" si="2"/>
        <v>0.99587999999999999</v>
      </c>
      <c r="F70" s="31">
        <f t="shared" si="5"/>
        <v>4.1200000000000125E-3</v>
      </c>
      <c r="G70" s="31">
        <f t="shared" si="3"/>
        <v>1.1044065822632302E-4</v>
      </c>
      <c r="H70">
        <f>SUMPRODUCT(A$66:A70,B$66:B70)/SUM(B$66:B70)</f>
        <v>0.36690647482014388</v>
      </c>
      <c r="I70" s="31" t="str">
        <f t="shared" si="6"/>
        <v>-</v>
      </c>
      <c r="J70">
        <f>SUMPRODUCT(A71:$A$166,B71:$B$166)/SUM(B71:$B$166)-A70</f>
        <v>72.975181543344419</v>
      </c>
    </row>
    <row r="71" spans="1:12" x14ac:dyDescent="0.25">
      <c r="A71" s="35">
        <v>5</v>
      </c>
      <c r="B71" s="33">
        <f t="shared" si="0"/>
        <v>12</v>
      </c>
      <c r="C71" s="33">
        <f t="shared" si="4"/>
        <v>99988</v>
      </c>
      <c r="D71" s="33">
        <f t="shared" si="1"/>
        <v>99577</v>
      </c>
      <c r="E71" s="31">
        <f t="shared" si="2"/>
        <v>0.99577000000000004</v>
      </c>
      <c r="F71" s="31">
        <f t="shared" si="5"/>
        <v>4.229999999999956E-3</v>
      </c>
      <c r="G71" s="31">
        <f t="shared" si="3"/>
        <v>1.2049644535486203E-4</v>
      </c>
      <c r="H71">
        <f>SUMPRODUCT(A$66:A71,B$66:B71)/SUM(B$66:B71)</f>
        <v>0.49650349650349651</v>
      </c>
      <c r="I71" s="31" t="str">
        <f t="shared" si="6"/>
        <v>-</v>
      </c>
      <c r="J71">
        <f>SUMPRODUCT(A72:$A$166,B72:$B$166)/SUM(B72:$B$166)-A71</f>
        <v>71.983857520266</v>
      </c>
    </row>
    <row r="72" spans="1:12" x14ac:dyDescent="0.25">
      <c r="A72" s="35">
        <v>6</v>
      </c>
      <c r="B72" s="33">
        <f t="shared" si="0"/>
        <v>6</v>
      </c>
      <c r="C72" s="33">
        <f t="shared" si="4"/>
        <v>99994</v>
      </c>
      <c r="D72" s="33">
        <f t="shared" si="1"/>
        <v>99568</v>
      </c>
      <c r="E72" s="31">
        <f t="shared" si="2"/>
        <v>0.99568000000000001</v>
      </c>
      <c r="F72" s="31">
        <f t="shared" si="5"/>
        <v>4.3199999999999905E-3</v>
      </c>
      <c r="G72" s="31">
        <f t="shared" si="3"/>
        <v>6.0254878134508972E-5</v>
      </c>
      <c r="H72">
        <f>SUMPRODUCT(A$66:A72,B$66:B72)/SUM(B$66:B72)</f>
        <v>0.57241379310344831</v>
      </c>
      <c r="I72" s="31" t="str">
        <f t="shared" si="6"/>
        <v>-</v>
      </c>
      <c r="J72">
        <f>SUMPRODUCT(A73:$A$166,B73:$B$166)/SUM(B73:$B$166)-A72</f>
        <v>70.988136018885925</v>
      </c>
    </row>
    <row r="73" spans="1:12" x14ac:dyDescent="0.25">
      <c r="A73" s="35">
        <v>7</v>
      </c>
      <c r="B73" s="33">
        <f t="shared" si="0"/>
        <v>10</v>
      </c>
      <c r="C73" s="33">
        <f t="shared" si="4"/>
        <v>99990</v>
      </c>
      <c r="D73" s="33">
        <f t="shared" si="1"/>
        <v>99560</v>
      </c>
      <c r="E73" s="31">
        <f t="shared" si="2"/>
        <v>0.99560000000000004</v>
      </c>
      <c r="F73" s="31">
        <f t="shared" si="5"/>
        <v>4.3999999999999595E-3</v>
      </c>
      <c r="G73" s="31">
        <f t="shared" si="3"/>
        <v>1.0043387433713643E-4</v>
      </c>
      <c r="H73">
        <f>SUMPRODUCT(A$66:A73,B$66:B73)/SUM(B$66:B73)</f>
        <v>0.71685393258426966</v>
      </c>
      <c r="I73" s="31" t="str">
        <f t="shared" si="6"/>
        <v>-</v>
      </c>
      <c r="J73">
        <f>SUMPRODUCT(A74:$A$166,B74:$B$166)/SUM(B74:$B$166)-A73</f>
        <v>69.99516752900989</v>
      </c>
    </row>
    <row r="74" spans="1:12" x14ac:dyDescent="0.25">
      <c r="A74" s="35">
        <v>8</v>
      </c>
      <c r="B74" s="33">
        <f t="shared" si="0"/>
        <v>10</v>
      </c>
      <c r="C74" s="33">
        <f t="shared" si="4"/>
        <v>99990</v>
      </c>
      <c r="D74" s="33">
        <f t="shared" si="1"/>
        <v>99550</v>
      </c>
      <c r="E74" s="31">
        <f t="shared" si="2"/>
        <v>0.99550000000000005</v>
      </c>
      <c r="F74" s="31">
        <f t="shared" si="5"/>
        <v>4.4999999999999485E-3</v>
      </c>
      <c r="G74" s="31">
        <f t="shared" si="3"/>
        <v>1.004419445560466E-4</v>
      </c>
      <c r="H74">
        <f>SUMPRODUCT(A$66:A74,B$66:B74)/SUM(B$66:B74)</f>
        <v>0.87692307692307692</v>
      </c>
      <c r="I74" s="31" t="str">
        <f t="shared" si="6"/>
        <v>-</v>
      </c>
      <c r="J74">
        <f>SUMPRODUCT(A75:$A$166,B75:$B$166)/SUM(B75:$B$166)-A74</f>
        <v>69.002099974880679</v>
      </c>
    </row>
    <row r="75" spans="1:12" x14ac:dyDescent="0.25">
      <c r="A75" s="35">
        <v>9</v>
      </c>
      <c r="B75" s="33">
        <f t="shared" si="0"/>
        <v>8</v>
      </c>
      <c r="C75" s="33">
        <f t="shared" si="4"/>
        <v>99992</v>
      </c>
      <c r="D75" s="33">
        <f t="shared" si="1"/>
        <v>99540</v>
      </c>
      <c r="E75" s="31">
        <f t="shared" si="2"/>
        <v>0.99539999999999995</v>
      </c>
      <c r="F75" s="31">
        <f t="shared" si="5"/>
        <v>4.6000000000000485E-3</v>
      </c>
      <c r="G75" s="31">
        <f t="shared" si="3"/>
        <v>8.0361627322953294E-5</v>
      </c>
      <c r="H75">
        <f>SUMPRODUCT(A$66:A75,B$66:B75)/SUM(B$66:B75)</f>
        <v>1.0172786177105833</v>
      </c>
      <c r="I75" s="31" t="str">
        <f t="shared" si="6"/>
        <v>-</v>
      </c>
      <c r="J75">
        <f>SUMPRODUCT(A76:$A$166,B76:$B$166)/SUM(B76:$B$166)-A75</f>
        <v>68.007566546419199</v>
      </c>
    </row>
    <row r="76" spans="1:12" x14ac:dyDescent="0.25">
      <c r="A76" s="35">
        <v>10</v>
      </c>
      <c r="B76" s="33">
        <f t="shared" si="0"/>
        <v>11</v>
      </c>
      <c r="C76" s="33">
        <f t="shared" si="4"/>
        <v>99989</v>
      </c>
      <c r="D76" s="33">
        <f t="shared" si="1"/>
        <v>99531</v>
      </c>
      <c r="E76" s="31">
        <f t="shared" si="2"/>
        <v>0.99531000000000003</v>
      </c>
      <c r="F76" s="31">
        <f t="shared" si="5"/>
        <v>4.689999999999972E-3</v>
      </c>
      <c r="G76" s="31">
        <f t="shared" si="3"/>
        <v>1.1050833835643962E-4</v>
      </c>
      <c r="H76">
        <f>SUMPRODUCT(A$66:A76,B$66:B76)/SUM(B$66:B76)</f>
        <v>1.2257383966244726</v>
      </c>
      <c r="I76" s="31" t="str">
        <f t="shared" si="6"/>
        <v>-</v>
      </c>
      <c r="J76">
        <f>SUMPRODUCT(A77:$A$166,B77:$B$166)/SUM(B77:$B$166)-A76</f>
        <v>67.014973971418812</v>
      </c>
    </row>
    <row r="77" spans="1:12" x14ac:dyDescent="0.25">
      <c r="A77" s="35">
        <v>11</v>
      </c>
      <c r="B77" s="33">
        <f t="shared" si="0"/>
        <v>8</v>
      </c>
      <c r="C77" s="33">
        <f t="shared" si="4"/>
        <v>99992</v>
      </c>
      <c r="D77" s="33">
        <f t="shared" si="1"/>
        <v>99521</v>
      </c>
      <c r="E77" s="31">
        <f t="shared" si="2"/>
        <v>0.99521000000000004</v>
      </c>
      <c r="F77" s="31">
        <f t="shared" si="5"/>
        <v>4.789999999999961E-3</v>
      </c>
      <c r="G77" s="31">
        <f t="shared" si="3"/>
        <v>8.0376967979825382E-5</v>
      </c>
      <c r="H77">
        <f>SUMPRODUCT(A$66:A77,B$66:B77)/SUM(B$66:B77)</f>
        <v>1.3879668049792531</v>
      </c>
      <c r="I77" s="31" t="str">
        <f t="shared" si="6"/>
        <v>-</v>
      </c>
      <c r="J77">
        <f>SUMPRODUCT(A78:$A$166,B78:$B$166)/SUM(B78:$B$166)-A77</f>
        <v>66.020281814709847</v>
      </c>
    </row>
    <row r="78" spans="1:12" x14ac:dyDescent="0.25">
      <c r="A78" s="35">
        <v>12</v>
      </c>
      <c r="B78" s="33">
        <f t="shared" si="0"/>
        <v>8</v>
      </c>
      <c r="C78" s="33">
        <f t="shared" si="4"/>
        <v>99992</v>
      </c>
      <c r="D78" s="33">
        <f t="shared" si="1"/>
        <v>99513</v>
      </c>
      <c r="E78" s="31">
        <f t="shared" si="2"/>
        <v>0.99512999999999996</v>
      </c>
      <c r="F78" s="31">
        <f t="shared" si="5"/>
        <v>4.870000000000041E-3</v>
      </c>
      <c r="G78" s="31">
        <f t="shared" si="3"/>
        <v>8.0385044362496353E-5</v>
      </c>
      <c r="H78">
        <f>SUMPRODUCT(A$66:A78,B$66:B78)/SUM(B$66:B78)</f>
        <v>1.5612244897959184</v>
      </c>
      <c r="I78" s="31" t="str">
        <f t="shared" si="6"/>
        <v>-</v>
      </c>
      <c r="J78">
        <f>SUMPRODUCT(A79:$A$166,B79:$B$166)/SUM(B79:$B$166)-A78</f>
        <v>65.025510101517739</v>
      </c>
    </row>
    <row r="79" spans="1:12" x14ac:dyDescent="0.25">
      <c r="A79" s="35">
        <v>13</v>
      </c>
      <c r="B79" s="33">
        <f t="shared" si="0"/>
        <v>11</v>
      </c>
      <c r="C79" s="33">
        <f t="shared" si="4"/>
        <v>99989</v>
      </c>
      <c r="D79" s="33">
        <f t="shared" si="1"/>
        <v>99504</v>
      </c>
      <c r="E79" s="31">
        <f t="shared" si="2"/>
        <v>0.99504000000000004</v>
      </c>
      <c r="F79" s="31">
        <f t="shared" si="5"/>
        <v>4.9599999999999644E-3</v>
      </c>
      <c r="G79" s="31">
        <f t="shared" si="3"/>
        <v>1.1053832162632019E-4</v>
      </c>
      <c r="H79">
        <f>SUMPRODUCT(A$66:A79,B$66:B79)/SUM(B$66:B79)</f>
        <v>1.8123752495009979</v>
      </c>
      <c r="I79" s="31" t="str">
        <f t="shared" si="6"/>
        <v>-</v>
      </c>
      <c r="J79">
        <f>SUMPRODUCT(A80:$A$166,B80:$B$166)/SUM(B80:$B$166)-A79</f>
        <v>64.032589792820602</v>
      </c>
    </row>
    <row r="80" spans="1:12" x14ac:dyDescent="0.25">
      <c r="A80" s="35">
        <v>14</v>
      </c>
      <c r="B80" s="33">
        <f t="shared" si="0"/>
        <v>17</v>
      </c>
      <c r="C80" s="33">
        <f t="shared" si="4"/>
        <v>99983</v>
      </c>
      <c r="D80" s="33">
        <f t="shared" si="1"/>
        <v>99490</v>
      </c>
      <c r="E80" s="31">
        <f t="shared" si="2"/>
        <v>0.99490000000000001</v>
      </c>
      <c r="F80" s="31">
        <f t="shared" si="5"/>
        <v>5.0999999999999934E-3</v>
      </c>
      <c r="G80" s="31">
        <f t="shared" si="3"/>
        <v>1.7084740311947258E-4</v>
      </c>
      <c r="H80">
        <f>SUMPRODUCT(A$66:A80,B$66:B80)/SUM(B$66:B80)</f>
        <v>2.2123552123552122</v>
      </c>
      <c r="I80" s="31" t="str">
        <f t="shared" si="6"/>
        <v>-</v>
      </c>
      <c r="J80">
        <f>SUMPRODUCT(A81:$A$166,B81:$B$166)/SUM(B81:$B$166)-A80</f>
        <v>63.043363294524539</v>
      </c>
    </row>
    <row r="81" spans="1:10" x14ac:dyDescent="0.25">
      <c r="A81" s="35">
        <v>15</v>
      </c>
      <c r="B81" s="33">
        <f t="shared" si="0"/>
        <v>25</v>
      </c>
      <c r="C81" s="33">
        <f t="shared" si="4"/>
        <v>99975</v>
      </c>
      <c r="D81" s="33">
        <f t="shared" si="1"/>
        <v>99469</v>
      </c>
      <c r="E81" s="31">
        <f t="shared" si="2"/>
        <v>0.99468999999999996</v>
      </c>
      <c r="F81" s="31">
        <f t="shared" si="5"/>
        <v>5.3100000000000369E-3</v>
      </c>
      <c r="G81" s="31">
        <f t="shared" si="3"/>
        <v>2.51281535832747E-4</v>
      </c>
      <c r="H81">
        <f>SUMPRODUCT(A$66:A81,B$66:B81)/SUM(B$66:B81)</f>
        <v>2.8011049723756907</v>
      </c>
      <c r="I81" s="31" t="str">
        <f t="shared" si="6"/>
        <v>-</v>
      </c>
      <c r="J81">
        <f>SUMPRODUCT(A82:$A$166,B82:$B$166)/SUM(B82:$B$166)-A81</f>
        <v>62.058961955811213</v>
      </c>
    </row>
    <row r="82" spans="1:10" x14ac:dyDescent="0.25">
      <c r="A82" s="35">
        <v>16</v>
      </c>
      <c r="B82" s="33">
        <f t="shared" si="0"/>
        <v>32</v>
      </c>
      <c r="C82" s="33">
        <f t="shared" si="4"/>
        <v>99968</v>
      </c>
      <c r="D82" s="33">
        <f t="shared" si="1"/>
        <v>99440</v>
      </c>
      <c r="E82" s="31">
        <f t="shared" si="2"/>
        <v>0.99439999999999995</v>
      </c>
      <c r="F82" s="31">
        <f t="shared" si="5"/>
        <v>5.6000000000000494E-3</v>
      </c>
      <c r="G82" s="31">
        <f t="shared" si="3"/>
        <v>3.2170827091857764E-4</v>
      </c>
      <c r="H82">
        <f>SUMPRODUCT(A$66:A82,B$66:B82)/SUM(B$66:B82)</f>
        <v>3.5356521739130433</v>
      </c>
      <c r="I82" s="31" t="str">
        <f t="shared" si="6"/>
        <v>-</v>
      </c>
      <c r="J82">
        <f>SUMPRODUCT(A83:$A$166,B83:$B$166)/SUM(B83:$B$166)-A82</f>
        <v>61.078617775765807</v>
      </c>
    </row>
    <row r="83" spans="1:10" x14ac:dyDescent="0.25">
      <c r="A83" s="35">
        <v>17</v>
      </c>
      <c r="B83" s="33">
        <f t="shared" si="0"/>
        <v>17</v>
      </c>
      <c r="C83" s="33">
        <f t="shared" si="4"/>
        <v>99983</v>
      </c>
      <c r="D83" s="33">
        <f t="shared" si="1"/>
        <v>99416</v>
      </c>
      <c r="E83" s="31">
        <f t="shared" si="2"/>
        <v>0.99416000000000004</v>
      </c>
      <c r="F83" s="31">
        <f t="shared" si="5"/>
        <v>5.8399999999999563E-3</v>
      </c>
      <c r="G83" s="31">
        <f t="shared" si="3"/>
        <v>1.7095736122284795E-4</v>
      </c>
      <c r="H83">
        <f>SUMPRODUCT(A$66:A83,B$66:B83)/SUM(B$66:B83)</f>
        <v>3.9222972972972974</v>
      </c>
      <c r="I83" s="31" t="str">
        <f t="shared" si="6"/>
        <v>-</v>
      </c>
      <c r="J83">
        <f>SUMPRODUCT(A84:$A$166,B84:$B$166)/SUM(B84:$B$166)-A83</f>
        <v>60.088894031472606</v>
      </c>
    </row>
    <row r="84" spans="1:10" x14ac:dyDescent="0.25">
      <c r="A84" s="35">
        <v>18</v>
      </c>
      <c r="B84" s="33">
        <f t="shared" si="0"/>
        <v>41</v>
      </c>
      <c r="C84" s="33">
        <f t="shared" si="4"/>
        <v>99959</v>
      </c>
      <c r="D84" s="33">
        <f t="shared" si="1"/>
        <v>99387</v>
      </c>
      <c r="E84" s="31">
        <f t="shared" si="2"/>
        <v>0.99387000000000003</v>
      </c>
      <c r="F84" s="31">
        <f t="shared" si="5"/>
        <v>6.1299999999999688E-3</v>
      </c>
      <c r="G84" s="31">
        <f t="shared" si="3"/>
        <v>4.1240846543815884E-4</v>
      </c>
      <c r="H84">
        <f>SUMPRODUCT(A$66:A84,B$66:B84)/SUM(B$66:B84)</f>
        <v>4.8341232227488149</v>
      </c>
      <c r="I84" s="31" t="str">
        <f t="shared" si="6"/>
        <v>-</v>
      </c>
      <c r="J84">
        <f>SUMPRODUCT(A85:$A$166,B85:$B$166)/SUM(B85:$B$166)-A84</f>
        <v>59.113279716549059</v>
      </c>
    </row>
    <row r="85" spans="1:10" x14ac:dyDescent="0.25">
      <c r="A85" s="35">
        <v>19</v>
      </c>
      <c r="B85" s="33">
        <f t="shared" si="0"/>
        <v>41</v>
      </c>
      <c r="C85" s="33">
        <f t="shared" si="4"/>
        <v>99959</v>
      </c>
      <c r="D85" s="33">
        <f t="shared" si="1"/>
        <v>99346</v>
      </c>
      <c r="E85" s="31">
        <f t="shared" si="2"/>
        <v>0.99346000000000001</v>
      </c>
      <c r="F85" s="31">
        <f t="shared" si="5"/>
        <v>6.5399999999999903E-3</v>
      </c>
      <c r="G85" s="31">
        <f t="shared" si="3"/>
        <v>4.125288015535231E-4</v>
      </c>
      <c r="H85">
        <f>SUMPRODUCT(A$66:A85,B$66:B85)/SUM(B$66:B85)</f>
        <v>5.6958456973293767</v>
      </c>
      <c r="I85" s="31" t="str">
        <f t="shared" si="6"/>
        <v>-</v>
      </c>
      <c r="J85">
        <f>SUMPRODUCT(A86:$A$166,B86:$B$166)/SUM(B86:$B$166)-A85</f>
        <v>58.137272672346086</v>
      </c>
    </row>
    <row r="86" spans="1:10" x14ac:dyDescent="0.25">
      <c r="A86" s="35">
        <v>20</v>
      </c>
      <c r="B86" s="33">
        <f t="shared" si="0"/>
        <v>45</v>
      </c>
      <c r="C86" s="33">
        <f t="shared" si="4"/>
        <v>99955</v>
      </c>
      <c r="D86" s="33">
        <f t="shared" si="1"/>
        <v>99303</v>
      </c>
      <c r="E86" s="31">
        <f t="shared" si="2"/>
        <v>0.99302999999999997</v>
      </c>
      <c r="F86" s="31">
        <f t="shared" si="5"/>
        <v>6.9700000000000317E-3</v>
      </c>
      <c r="G86" s="31">
        <f t="shared" si="3"/>
        <v>4.5296237392547257E-4</v>
      </c>
      <c r="H86">
        <f>SUMPRODUCT(A$66:A86,B$66:B86)/SUM(B$66:B86)</f>
        <v>6.5910987482614747</v>
      </c>
      <c r="I86" s="31" t="str">
        <f t="shared" si="6"/>
        <v>-</v>
      </c>
      <c r="J86">
        <f>SUMPRODUCT(A87:$A$166,B87:$B$166)/SUM(B87:$B$166)-A86</f>
        <v>57.163175869676905</v>
      </c>
    </row>
    <row r="87" spans="1:10" x14ac:dyDescent="0.25">
      <c r="A87" s="35">
        <v>21</v>
      </c>
      <c r="B87" s="33">
        <f t="shared" si="0"/>
        <v>59</v>
      </c>
      <c r="C87" s="33">
        <f t="shared" si="4"/>
        <v>99941</v>
      </c>
      <c r="D87" s="33">
        <f t="shared" si="1"/>
        <v>99251</v>
      </c>
      <c r="E87" s="31">
        <f t="shared" si="2"/>
        <v>0.99251</v>
      </c>
      <c r="F87" s="31">
        <f t="shared" si="5"/>
        <v>7.4899999999999967E-3</v>
      </c>
      <c r="G87" s="31">
        <f t="shared" si="3"/>
        <v>5.9414116391246993E-4</v>
      </c>
      <c r="H87">
        <f>SUMPRODUCT(A$66:A87,B$66:B87)/SUM(B$66:B87)</f>
        <v>7.6838046272493576</v>
      </c>
      <c r="I87" s="31" t="str">
        <f t="shared" si="6"/>
        <v>-</v>
      </c>
      <c r="J87">
        <f>SUMPRODUCT(A88:$A$166,B88:$B$166)/SUM(B88:$B$166)-A87</f>
        <v>56.196578698010114</v>
      </c>
    </row>
    <row r="88" spans="1:10" x14ac:dyDescent="0.25">
      <c r="A88" s="35">
        <v>22</v>
      </c>
      <c r="B88" s="33">
        <f t="shared" si="0"/>
        <v>66</v>
      </c>
      <c r="C88" s="33">
        <f t="shared" si="4"/>
        <v>99934</v>
      </c>
      <c r="D88" s="33">
        <f t="shared" si="1"/>
        <v>99189</v>
      </c>
      <c r="E88" s="31">
        <f t="shared" si="2"/>
        <v>0.99189000000000005</v>
      </c>
      <c r="F88" s="31">
        <f t="shared" si="5"/>
        <v>8.1099999999999506E-3</v>
      </c>
      <c r="G88" s="31">
        <f t="shared" si="3"/>
        <v>6.6498070548407569E-4</v>
      </c>
      <c r="H88">
        <f>SUMPRODUCT(A$66:A88,B$66:B88)/SUM(B$66:B88)</f>
        <v>8.8033175355450233</v>
      </c>
      <c r="I88" s="31" t="str">
        <f t="shared" si="6"/>
        <v>-</v>
      </c>
      <c r="J88">
        <f>SUMPRODUCT(A89:$A$166,B89:$B$166)/SUM(B89:$B$166)-A88</f>
        <v>55.233325936087795</v>
      </c>
    </row>
    <row r="89" spans="1:10" x14ac:dyDescent="0.25">
      <c r="A89" s="35">
        <v>23</v>
      </c>
      <c r="B89" s="33">
        <f t="shared" si="0"/>
        <v>53</v>
      </c>
      <c r="C89" s="33">
        <f t="shared" si="4"/>
        <v>99947</v>
      </c>
      <c r="D89" s="33">
        <f t="shared" si="1"/>
        <v>99129</v>
      </c>
      <c r="E89" s="31">
        <f t="shared" si="2"/>
        <v>0.99129</v>
      </c>
      <c r="F89" s="31">
        <f t="shared" si="5"/>
        <v>8.7099999999999955E-3</v>
      </c>
      <c r="G89" s="31">
        <f t="shared" si="3"/>
        <v>5.3433344423272743E-4</v>
      </c>
      <c r="H89">
        <f>SUMPRODUCT(A$66:A89,B$66:B89)/SUM(B$66:B89)</f>
        <v>9.6421404682274243</v>
      </c>
      <c r="I89" s="31" t="str">
        <f t="shared" si="6"/>
        <v>-</v>
      </c>
      <c r="J89">
        <f>SUMPRODUCT(A90:$A$166,B90:$B$166)/SUM(B90:$B$166)-A89</f>
        <v>54.262335617613516</v>
      </c>
    </row>
    <row r="90" spans="1:10" x14ac:dyDescent="0.25">
      <c r="A90" s="35">
        <v>24</v>
      </c>
      <c r="B90" s="33">
        <f t="shared" si="0"/>
        <v>59</v>
      </c>
      <c r="C90" s="33">
        <f t="shared" si="4"/>
        <v>99941</v>
      </c>
      <c r="D90" s="33">
        <f t="shared" si="1"/>
        <v>99073</v>
      </c>
      <c r="E90" s="31">
        <f t="shared" si="2"/>
        <v>0.99073</v>
      </c>
      <c r="F90" s="31">
        <f t="shared" si="5"/>
        <v>9.2700000000000005E-3</v>
      </c>
      <c r="G90" s="31">
        <f t="shared" si="3"/>
        <v>5.9518405310252293E-4</v>
      </c>
      <c r="H90">
        <f>SUMPRODUCT(A$66:A90,B$66:B90)/SUM(B$66:B90)</f>
        <v>10.528242677824268</v>
      </c>
      <c r="I90" s="31" t="str">
        <f t="shared" si="6"/>
        <v>-</v>
      </c>
      <c r="J90">
        <f>SUMPRODUCT(A91:$A$166,B91:$B$166)/SUM(B91:$B$166)-A90</f>
        <v>53.29407012441429</v>
      </c>
    </row>
    <row r="91" spans="1:10" x14ac:dyDescent="0.25">
      <c r="A91" s="35">
        <v>25</v>
      </c>
      <c r="B91" s="33">
        <f t="shared" si="0"/>
        <v>62</v>
      </c>
      <c r="C91" s="33">
        <f t="shared" si="4"/>
        <v>99938</v>
      </c>
      <c r="D91" s="33">
        <f t="shared" si="1"/>
        <v>99013</v>
      </c>
      <c r="E91" s="31">
        <f t="shared" si="2"/>
        <v>0.99012999999999995</v>
      </c>
      <c r="F91" s="31">
        <f t="shared" si="5"/>
        <v>9.8700000000000454E-3</v>
      </c>
      <c r="G91" s="31">
        <f t="shared" si="3"/>
        <v>6.2580117690995527E-4</v>
      </c>
      <c r="H91">
        <f>SUMPRODUCT(A$66:A91,B$66:B91)/SUM(B$66:B91)</f>
        <v>11.409626719056975</v>
      </c>
      <c r="I91" s="31" t="str">
        <f t="shared" si="6"/>
        <v>-</v>
      </c>
      <c r="J91">
        <f>SUMPRODUCT(A92:$A$166,B92:$B$166)/SUM(B92:$B$166)-A91</f>
        <v>52.326832521573934</v>
      </c>
    </row>
    <row r="92" spans="1:10" x14ac:dyDescent="0.25">
      <c r="A92" s="35">
        <v>26</v>
      </c>
      <c r="B92" s="33">
        <f t="shared" si="0"/>
        <v>54</v>
      </c>
      <c r="C92" s="33">
        <f t="shared" si="4"/>
        <v>99946</v>
      </c>
      <c r="D92" s="33">
        <f t="shared" si="1"/>
        <v>98955</v>
      </c>
      <c r="E92" s="31">
        <f t="shared" si="2"/>
        <v>0.98955000000000004</v>
      </c>
      <c r="F92" s="31">
        <f t="shared" si="5"/>
        <v>1.0449999999999959E-2</v>
      </c>
      <c r="G92" s="31">
        <f t="shared" si="3"/>
        <v>5.453829295143062E-4</v>
      </c>
      <c r="H92">
        <f>SUMPRODUCT(A$66:A92,B$66:B92)/SUM(B$66:B92)</f>
        <v>12.144589552238806</v>
      </c>
      <c r="I92" s="31" t="str">
        <f t="shared" si="6"/>
        <v>-</v>
      </c>
      <c r="J92">
        <f>SUMPRODUCT(A93:$A$166,B93:$B$166)/SUM(B93:$B$166)-A92</f>
        <v>51.354855016783276</v>
      </c>
    </row>
    <row r="93" spans="1:10" x14ac:dyDescent="0.25">
      <c r="A93" s="35">
        <v>27</v>
      </c>
      <c r="B93" s="33">
        <f t="shared" si="0"/>
        <v>62</v>
      </c>
      <c r="C93" s="33">
        <f t="shared" si="4"/>
        <v>99938</v>
      </c>
      <c r="D93" s="33">
        <f t="shared" si="1"/>
        <v>98896</v>
      </c>
      <c r="E93" s="31">
        <f t="shared" si="2"/>
        <v>0.98895999999999995</v>
      </c>
      <c r="F93" s="31">
        <f t="shared" si="5"/>
        <v>1.104000000000005E-2</v>
      </c>
      <c r="G93" s="31">
        <f t="shared" si="3"/>
        <v>6.2654742054469204E-4</v>
      </c>
      <c r="H93">
        <f>SUMPRODUCT(A$66:A93,B$66:B93)/SUM(B$66:B93)</f>
        <v>12.956790123456789</v>
      </c>
      <c r="I93" s="31" t="str">
        <f t="shared" si="6"/>
        <v>-</v>
      </c>
      <c r="J93">
        <f>SUMPRODUCT(A94:$A$166,B94:$B$166)/SUM(B94:$B$166)-A93</f>
        <v>50.386439511968106</v>
      </c>
    </row>
    <row r="94" spans="1:10" x14ac:dyDescent="0.25">
      <c r="A94" s="35">
        <v>28</v>
      </c>
      <c r="B94" s="33">
        <f t="shared" si="0"/>
        <v>66</v>
      </c>
      <c r="C94" s="33">
        <f t="shared" si="4"/>
        <v>99934</v>
      </c>
      <c r="D94" s="33">
        <f t="shared" si="1"/>
        <v>98832</v>
      </c>
      <c r="E94" s="31">
        <f t="shared" si="2"/>
        <v>0.98831999999999998</v>
      </c>
      <c r="F94" s="31">
        <f t="shared" si="5"/>
        <v>1.1680000000000024E-2</v>
      </c>
      <c r="G94" s="31">
        <f t="shared" si="3"/>
        <v>6.6736773984792108E-4</v>
      </c>
      <c r="H94">
        <f>SUMPRODUCT(A$66:A94,B$66:B94)/SUM(B$66:B94)</f>
        <v>13.784166666666666</v>
      </c>
      <c r="I94" s="31" t="str">
        <f t="shared" si="6"/>
        <v>-</v>
      </c>
      <c r="J94">
        <f>SUMPRODUCT(A95:$A$166,B95:$B$166)/SUM(B95:$B$166)-A94</f>
        <v>49.419437133022882</v>
      </c>
    </row>
    <row r="95" spans="1:10" x14ac:dyDescent="0.25">
      <c r="A95" s="35">
        <v>29</v>
      </c>
      <c r="B95" s="33">
        <f t="shared" si="0"/>
        <v>66</v>
      </c>
      <c r="C95" s="33">
        <f t="shared" si="4"/>
        <v>99934</v>
      </c>
      <c r="D95" s="33">
        <f t="shared" si="1"/>
        <v>98767</v>
      </c>
      <c r="E95" s="31">
        <f t="shared" si="2"/>
        <v>0.98767000000000005</v>
      </c>
      <c r="F95" s="31">
        <f t="shared" si="5"/>
        <v>1.2329999999999952E-2</v>
      </c>
      <c r="G95" s="31">
        <f t="shared" si="3"/>
        <v>6.6779990286546865E-4</v>
      </c>
      <c r="H95">
        <f>SUMPRODUCT(A$66:A95,B$66:B95)/SUM(B$66:B95)</f>
        <v>14.57740916271722</v>
      </c>
      <c r="I95" s="31" t="str">
        <f t="shared" si="6"/>
        <v>-</v>
      </c>
      <c r="J95">
        <f>SUMPRODUCT(A96:$A$166,B96:$B$166)/SUM(B96:$B$166)-A95</f>
        <v>48.451810280203418</v>
      </c>
    </row>
    <row r="96" spans="1:10" x14ac:dyDescent="0.25">
      <c r="A96" s="35">
        <v>30</v>
      </c>
      <c r="B96" s="33">
        <f t="shared" si="0"/>
        <v>74</v>
      </c>
      <c r="C96" s="33">
        <f t="shared" si="4"/>
        <v>99926</v>
      </c>
      <c r="D96" s="33">
        <f t="shared" si="1"/>
        <v>98697</v>
      </c>
      <c r="E96" s="31">
        <f t="shared" si="2"/>
        <v>0.98697000000000001</v>
      </c>
      <c r="F96" s="31">
        <f t="shared" si="5"/>
        <v>1.3029999999999986E-2</v>
      </c>
      <c r="G96" s="31">
        <f t="shared" si="3"/>
        <v>7.4923810584506974E-4</v>
      </c>
      <c r="H96">
        <f>SUMPRODUCT(A$66:A96,B$66:B96)/SUM(B$66:B96)</f>
        <v>15.42910447761194</v>
      </c>
      <c r="I96" s="31" t="str">
        <f t="shared" si="6"/>
        <v>-</v>
      </c>
      <c r="J96">
        <f>SUMPRODUCT(A97:$A$166,B97:$B$166)/SUM(B97:$B$166)-A96</f>
        <v>47.487408759124094</v>
      </c>
    </row>
    <row r="97" spans="1:10" x14ac:dyDescent="0.25">
      <c r="A97" s="35">
        <v>31</v>
      </c>
      <c r="B97" s="33">
        <f t="shared" si="0"/>
        <v>69</v>
      </c>
      <c r="C97" s="33">
        <f t="shared" si="4"/>
        <v>99931</v>
      </c>
      <c r="D97" s="33">
        <f t="shared" si="1"/>
        <v>98625</v>
      </c>
      <c r="E97" s="31">
        <f t="shared" si="2"/>
        <v>0.98624999999999996</v>
      </c>
      <c r="F97" s="31">
        <f t="shared" si="5"/>
        <v>1.375000000000004E-2</v>
      </c>
      <c r="G97" s="31">
        <f t="shared" si="3"/>
        <v>6.9910939542235323E-4</v>
      </c>
      <c r="H97">
        <f>SUMPRODUCT(A$66:A97,B$66:B97)/SUM(B$66:B97)</f>
        <v>16.191625266146204</v>
      </c>
      <c r="I97" s="31">
        <f t="shared" si="6"/>
        <v>7.2950545609294496E-4</v>
      </c>
      <c r="J97">
        <f>SUMPRODUCT(A98:$A$166,B98:$B$166)/SUM(B98:$B$166)-A97</f>
        <v>46.519950086739513</v>
      </c>
    </row>
    <row r="98" spans="1:10" x14ac:dyDescent="0.25">
      <c r="A98" s="35">
        <v>32</v>
      </c>
      <c r="B98" s="33">
        <f t="shared" si="0"/>
        <v>75</v>
      </c>
      <c r="C98" s="33">
        <f t="shared" si="4"/>
        <v>99925</v>
      </c>
      <c r="D98" s="33">
        <f t="shared" si="1"/>
        <v>98553</v>
      </c>
      <c r="E98" s="31">
        <f t="shared" si="2"/>
        <v>0.98553000000000002</v>
      </c>
      <c r="F98" s="31">
        <f t="shared" si="5"/>
        <v>1.4469999999999983E-2</v>
      </c>
      <c r="G98" s="31">
        <f t="shared" si="3"/>
        <v>7.6045627376425851E-4</v>
      </c>
      <c r="H98">
        <f>SUMPRODUCT(A$66:A98,B$66:B98)/SUM(B$66:B98)</f>
        <v>16.990566037735849</v>
      </c>
      <c r="I98" s="31">
        <f t="shared" si="6"/>
        <v>1.4590109121857776E-3</v>
      </c>
      <c r="J98">
        <f>SUMPRODUCT(A99:$A$166,B99:$B$166)/SUM(B99:$B$166)-A98</f>
        <v>45.55461135477583</v>
      </c>
    </row>
    <row r="99" spans="1:10" x14ac:dyDescent="0.25">
      <c r="A99" s="35">
        <v>33</v>
      </c>
      <c r="B99" s="33">
        <f t="shared" si="0"/>
        <v>102</v>
      </c>
      <c r="C99" s="33">
        <f t="shared" si="4"/>
        <v>99898</v>
      </c>
      <c r="D99" s="33">
        <f t="shared" si="1"/>
        <v>98465</v>
      </c>
      <c r="E99" s="31">
        <f t="shared" si="2"/>
        <v>0.98465000000000003</v>
      </c>
      <c r="F99" s="31">
        <f t="shared" si="5"/>
        <v>1.5349999999999975E-2</v>
      </c>
      <c r="G99" s="31">
        <f t="shared" si="3"/>
        <v>1.0349761042281818E-3</v>
      </c>
      <c r="H99">
        <f>SUMPRODUCT(A$66:A99,B$66:B99)/SUM(B$66:B99)</f>
        <v>18.020176544766709</v>
      </c>
      <c r="I99" s="31">
        <f t="shared" si="6"/>
        <v>2.3506286918548577E-3</v>
      </c>
      <c r="J99">
        <f>SUMPRODUCT(A100:$A$166,B100:$B$166)/SUM(B100:$B$166)-A99</f>
        <v>44.600798829196904</v>
      </c>
    </row>
    <row r="100" spans="1:10" x14ac:dyDescent="0.25">
      <c r="A100" s="35">
        <v>34</v>
      </c>
      <c r="B100" s="33">
        <f t="shared" si="0"/>
        <v>101</v>
      </c>
      <c r="C100" s="33">
        <f t="shared" si="4"/>
        <v>99899</v>
      </c>
      <c r="D100" s="33">
        <f t="shared" si="1"/>
        <v>98363</v>
      </c>
      <c r="E100" s="31">
        <f t="shared" si="2"/>
        <v>0.98363</v>
      </c>
      <c r="F100" s="31">
        <f t="shared" si="5"/>
        <v>1.6369999999999996E-2</v>
      </c>
      <c r="G100" s="31">
        <f t="shared" si="3"/>
        <v>1.0257451886457117E-3</v>
      </c>
      <c r="H100">
        <f>SUMPRODUCT(A$66:A100,B$66:B100)/SUM(B$66:B100)</f>
        <v>18.976882039122703</v>
      </c>
      <c r="I100" s="31">
        <f t="shared" si="6"/>
        <v>3.3840947546531401E-3</v>
      </c>
      <c r="J100">
        <f>SUMPRODUCT(A101:$A$166,B101:$B$166)/SUM(B101:$B$166)-A100</f>
        <v>43.645600398807645</v>
      </c>
    </row>
    <row r="101" spans="1:10" x14ac:dyDescent="0.25">
      <c r="A101" s="35">
        <v>35</v>
      </c>
      <c r="B101" s="33">
        <f t="shared" si="0"/>
        <v>102</v>
      </c>
      <c r="C101" s="33">
        <f t="shared" si="4"/>
        <v>99898</v>
      </c>
      <c r="D101" s="33">
        <f t="shared" si="1"/>
        <v>98262</v>
      </c>
      <c r="E101" s="31">
        <f t="shared" si="2"/>
        <v>0.98262000000000005</v>
      </c>
      <c r="F101" s="31">
        <f t="shared" si="5"/>
        <v>1.7379999999999951E-2</v>
      </c>
      <c r="G101" s="31">
        <f t="shared" si="3"/>
        <v>1.036975285422364E-3</v>
      </c>
      <c r="H101">
        <f>SUMPRODUCT(A$66:A101,B$66:B101)/SUM(B$66:B101)</f>
        <v>19.890441587479039</v>
      </c>
      <c r="I101" s="31">
        <f t="shared" si="6"/>
        <v>4.4074287972278433E-3</v>
      </c>
      <c r="J101">
        <f>SUMPRODUCT(A102:$A$166,B102:$B$166)/SUM(B102:$B$166)-A101</f>
        <v>42.689900296361174</v>
      </c>
    </row>
    <row r="102" spans="1:10" x14ac:dyDescent="0.25">
      <c r="A102" s="35">
        <v>36</v>
      </c>
      <c r="B102" s="33">
        <f t="shared" si="0"/>
        <v>107</v>
      </c>
      <c r="C102" s="33">
        <f t="shared" si="4"/>
        <v>99893</v>
      </c>
      <c r="D102" s="33">
        <f t="shared" si="1"/>
        <v>98157</v>
      </c>
      <c r="E102" s="31">
        <f t="shared" si="2"/>
        <v>0.98157000000000005</v>
      </c>
      <c r="F102" s="31">
        <f t="shared" si="5"/>
        <v>1.8429999999999946E-2</v>
      </c>
      <c r="G102" s="31">
        <f t="shared" si="3"/>
        <v>1.0889255256355459E-3</v>
      </c>
      <c r="H102">
        <f>SUMPRODUCT(A$66:A102,B$66:B102)/SUM(B$66:B102)</f>
        <v>20.799578059071731</v>
      </c>
      <c r="I102" s="31">
        <f t="shared" si="6"/>
        <v>5.4712909206966372E-3</v>
      </c>
      <c r="J102">
        <f>SUMPRODUCT(A103:$A$166,B103:$B$166)/SUM(B103:$B$166)-A102</f>
        <v>41.73537987847152</v>
      </c>
    </row>
    <row r="103" spans="1:10" x14ac:dyDescent="0.25">
      <c r="A103" s="35">
        <v>37</v>
      </c>
      <c r="B103" s="33">
        <f t="shared" si="0"/>
        <v>113</v>
      </c>
      <c r="C103" s="33">
        <f t="shared" si="4"/>
        <v>99887</v>
      </c>
      <c r="D103" s="33">
        <f t="shared" si="1"/>
        <v>98047</v>
      </c>
      <c r="E103" s="31">
        <f t="shared" si="2"/>
        <v>0.98046999999999995</v>
      </c>
      <c r="F103" s="31">
        <f t="shared" si="5"/>
        <v>1.9530000000000047E-2</v>
      </c>
      <c r="G103" s="31">
        <f t="shared" si="3"/>
        <v>1.1512169279827215E-3</v>
      </c>
      <c r="H103">
        <f>SUMPRODUCT(A$66:A103,B$66:B103)/SUM(B$66:B103)</f>
        <v>21.710801393728222</v>
      </c>
      <c r="I103" s="31">
        <f t="shared" si="6"/>
        <v>6.5858131452831E-3</v>
      </c>
      <c r="J103">
        <f>SUMPRODUCT(A104:$A$166,B104:$B$166)/SUM(B104:$B$166)-A103</f>
        <v>40.782364168988778</v>
      </c>
    </row>
    <row r="104" spans="1:10" x14ac:dyDescent="0.25">
      <c r="A104" s="35">
        <v>38</v>
      </c>
      <c r="B104" s="33">
        <f t="shared" si="0"/>
        <v>133</v>
      </c>
      <c r="C104" s="33">
        <f t="shared" si="4"/>
        <v>99867</v>
      </c>
      <c r="D104" s="33">
        <f t="shared" si="1"/>
        <v>97924</v>
      </c>
      <c r="E104" s="31">
        <f t="shared" si="2"/>
        <v>0.97924</v>
      </c>
      <c r="F104" s="31">
        <f t="shared" si="5"/>
        <v>2.0760000000000001E-2</v>
      </c>
      <c r="G104" s="31">
        <f t="shared" si="3"/>
        <v>1.3564922945118157E-3</v>
      </c>
      <c r="H104">
        <f>SUMPRODUCT(A$66:A104,B$66:B104)/SUM(B$66:B104)</f>
        <v>22.722222222222221</v>
      </c>
      <c r="I104" s="31">
        <f t="shared" si="6"/>
        <v>7.8320516327750733E-3</v>
      </c>
      <c r="J104">
        <f>SUMPRODUCT(A105:$A$166,B105:$B$166)/SUM(B105:$B$166)-A104</f>
        <v>39.836443917496268</v>
      </c>
    </row>
    <row r="105" spans="1:10" x14ac:dyDescent="0.25">
      <c r="A105" s="35">
        <v>39</v>
      </c>
      <c r="B105" s="33">
        <f t="shared" si="0"/>
        <v>164</v>
      </c>
      <c r="C105" s="33">
        <f t="shared" si="4"/>
        <v>99836</v>
      </c>
      <c r="D105" s="33">
        <f t="shared" si="1"/>
        <v>97776</v>
      </c>
      <c r="E105" s="31">
        <f t="shared" si="2"/>
        <v>0.97775999999999996</v>
      </c>
      <c r="F105" s="31">
        <f t="shared" si="5"/>
        <v>2.2240000000000038E-2</v>
      </c>
      <c r="G105" s="31">
        <f t="shared" si="3"/>
        <v>1.6747681875740369E-3</v>
      </c>
      <c r="H105">
        <f>SUMPRODUCT(A$66:A105,B$66:B105)/SUM(B$66:B105)</f>
        <v>23.87987857762359</v>
      </c>
      <c r="I105" s="31">
        <f t="shared" si="6"/>
        <v>9.3315906258549415E-3</v>
      </c>
      <c r="J105">
        <f>SUMPRODUCT(A106:$A$166,B106:$B$166)/SUM(B106:$B$166)-A105</f>
        <v>38.90165243565329</v>
      </c>
    </row>
    <row r="106" spans="1:10" x14ac:dyDescent="0.25">
      <c r="A106" s="35">
        <v>40</v>
      </c>
      <c r="B106" s="33">
        <f t="shared" si="0"/>
        <v>161</v>
      </c>
      <c r="C106" s="33">
        <f t="shared" si="4"/>
        <v>99839</v>
      </c>
      <c r="D106" s="33">
        <f t="shared" si="1"/>
        <v>97613</v>
      </c>
      <c r="E106" s="31">
        <f t="shared" si="2"/>
        <v>0.97613000000000005</v>
      </c>
      <c r="F106" s="31">
        <f t="shared" si="5"/>
        <v>2.3869999999999947E-2</v>
      </c>
      <c r="G106" s="31">
        <f t="shared" si="3"/>
        <v>1.6466208476517755E-3</v>
      </c>
      <c r="H106">
        <f>SUMPRODUCT(A$66:A106,B$66:B106)/SUM(B$66:B106)</f>
        <v>24.931901094446697</v>
      </c>
      <c r="I106" s="31">
        <f t="shared" si="6"/>
        <v>1.0983109922287366E-2</v>
      </c>
      <c r="J106">
        <f>SUMPRODUCT(A107:$A$166,B107:$B$166)/SUM(B107:$B$166)-A106</f>
        <v>37.964230410304268</v>
      </c>
    </row>
    <row r="107" spans="1:10" x14ac:dyDescent="0.25">
      <c r="A107" s="35">
        <v>41</v>
      </c>
      <c r="B107" s="33">
        <f t="shared" si="0"/>
        <v>199</v>
      </c>
      <c r="C107" s="33">
        <f t="shared" si="4"/>
        <v>99801</v>
      </c>
      <c r="D107" s="33">
        <f t="shared" si="1"/>
        <v>97433</v>
      </c>
      <c r="E107" s="31">
        <f t="shared" si="2"/>
        <v>0.97433000000000003</v>
      </c>
      <c r="F107" s="31">
        <f t="shared" si="5"/>
        <v>2.5669999999999971E-2</v>
      </c>
      <c r="G107" s="31">
        <f t="shared" si="3"/>
        <v>2.0386628830176309E-3</v>
      </c>
      <c r="H107">
        <f>SUMPRODUCT(A$66:A107,B$66:B107)/SUM(B$66:B107)</f>
        <v>26.131282820705177</v>
      </c>
      <c r="I107" s="31">
        <f t="shared" si="6"/>
        <v>1.2806873562519616E-2</v>
      </c>
      <c r="J107">
        <f>SUMPRODUCT(A108:$A$166,B108:$B$166)/SUM(B108:$B$166)-A107</f>
        <v>37.039819553198924</v>
      </c>
    </row>
    <row r="108" spans="1:10" x14ac:dyDescent="0.25">
      <c r="A108" s="35">
        <v>42</v>
      </c>
      <c r="B108" s="33">
        <f t="shared" si="0"/>
        <v>222</v>
      </c>
      <c r="C108" s="33">
        <f t="shared" si="4"/>
        <v>99778</v>
      </c>
      <c r="D108" s="33">
        <f t="shared" si="1"/>
        <v>97222</v>
      </c>
      <c r="E108" s="31">
        <f t="shared" si="2"/>
        <v>0.97221999999999997</v>
      </c>
      <c r="F108" s="31">
        <f t="shared" si="5"/>
        <v>2.7780000000000027E-2</v>
      </c>
      <c r="G108" s="31">
        <f t="shared" si="3"/>
        <v>2.2784888076934919E-3</v>
      </c>
      <c r="H108">
        <f>SUMPRODUCT(A$66:A108,B$66:B108)/SUM(B$66:B108)</f>
        <v>27.351108033240997</v>
      </c>
      <c r="I108" s="31">
        <f t="shared" si="6"/>
        <v>1.4944729829680781E-2</v>
      </c>
      <c r="J108">
        <f>SUMPRODUCT(A109:$A$166,B109:$B$166)/SUM(B109:$B$166)-A108</f>
        <v>36.122224282124165</v>
      </c>
    </row>
    <row r="109" spans="1:10" x14ac:dyDescent="0.25">
      <c r="A109" s="35">
        <v>43</v>
      </c>
      <c r="B109" s="33">
        <f t="shared" si="0"/>
        <v>240</v>
      </c>
      <c r="C109" s="33">
        <f t="shared" si="4"/>
        <v>99760</v>
      </c>
      <c r="D109" s="33">
        <f t="shared" si="1"/>
        <v>96991</v>
      </c>
      <c r="E109" s="31">
        <f t="shared" si="2"/>
        <v>0.96991000000000005</v>
      </c>
      <c r="F109" s="31">
        <f t="shared" si="5"/>
        <v>3.008999999999995E-2</v>
      </c>
      <c r="G109" s="31">
        <f t="shared" si="3"/>
        <v>2.4685770710333051E-3</v>
      </c>
      <c r="H109">
        <f>SUMPRODUCT(A$66:A109,B$66:B109)/SUM(B$66:B109)</f>
        <v>28.551790281329922</v>
      </c>
      <c r="I109" s="31">
        <f t="shared" si="6"/>
        <v>1.7285226501312059E-2</v>
      </c>
      <c r="J109">
        <f>SUMPRODUCT(A110:$A$166,B110:$B$166)/SUM(B110:$B$166)-A109</f>
        <v>35.20925742369802</v>
      </c>
    </row>
    <row r="110" spans="1:10" x14ac:dyDescent="0.25">
      <c r="A110" s="35">
        <v>44</v>
      </c>
      <c r="B110" s="33">
        <f t="shared" si="0"/>
        <v>263</v>
      </c>
      <c r="C110" s="33">
        <f t="shared" si="4"/>
        <v>99737</v>
      </c>
      <c r="D110" s="33">
        <f t="shared" si="1"/>
        <v>96739</v>
      </c>
      <c r="E110" s="31">
        <f t="shared" si="2"/>
        <v>0.96738999999999997</v>
      </c>
      <c r="F110" s="31">
        <f t="shared" si="5"/>
        <v>3.2610000000000028E-2</v>
      </c>
      <c r="G110" s="31">
        <f t="shared" si="3"/>
        <v>2.7115917971770576E-3</v>
      </c>
      <c r="H110">
        <f>SUMPRODUCT(A$66:A110,B$66:B110)/SUM(B$66:B110)</f>
        <v>29.749926275434976</v>
      </c>
      <c r="I110" s="31">
        <f t="shared" si="6"/>
        <v>1.9838495597637253E-2</v>
      </c>
      <c r="J110">
        <f>SUMPRODUCT(A111:$A$166,B111:$B$166)/SUM(B111:$B$166)-A110</f>
        <v>34.302405035770121</v>
      </c>
    </row>
    <row r="111" spans="1:10" x14ac:dyDescent="0.25">
      <c r="A111" s="35">
        <v>45</v>
      </c>
      <c r="B111" s="33">
        <f t="shared" si="0"/>
        <v>304</v>
      </c>
      <c r="C111" s="33">
        <f t="shared" si="4"/>
        <v>99696</v>
      </c>
      <c r="D111" s="33">
        <f t="shared" si="1"/>
        <v>96456</v>
      </c>
      <c r="E111" s="31">
        <f t="shared" si="2"/>
        <v>0.96455999999999997</v>
      </c>
      <c r="F111" s="31">
        <f t="shared" si="5"/>
        <v>3.5440000000000027E-2</v>
      </c>
      <c r="G111" s="31">
        <f t="shared" si="3"/>
        <v>3.1424761471588502E-3</v>
      </c>
      <c r="H111">
        <f>SUMPRODUCT(A$66:A111,B$66:B111)/SUM(B$66:B111)</f>
        <v>31.004600811907984</v>
      </c>
      <c r="I111" s="31">
        <f t="shared" si="6"/>
        <v>2.2705857320891254E-2</v>
      </c>
      <c r="J111">
        <f>SUMPRODUCT(A112:$A$166,B112:$B$166)/SUM(B112:$B$166)-A111</f>
        <v>33.407550501116475</v>
      </c>
    </row>
    <row r="112" spans="1:10" x14ac:dyDescent="0.25">
      <c r="A112" s="35">
        <v>46</v>
      </c>
      <c r="B112" s="33">
        <f t="shared" si="0"/>
        <v>334</v>
      </c>
      <c r="C112" s="33">
        <f t="shared" si="4"/>
        <v>99666</v>
      </c>
      <c r="D112" s="33">
        <f t="shared" si="1"/>
        <v>96138</v>
      </c>
      <c r="E112" s="31">
        <f t="shared" si="2"/>
        <v>0.96138000000000001</v>
      </c>
      <c r="F112" s="31">
        <f t="shared" si="5"/>
        <v>3.8619999999999988E-2</v>
      </c>
      <c r="G112" s="31">
        <f t="shared" si="3"/>
        <v>3.4627187525918552E-3</v>
      </c>
      <c r="H112">
        <f>SUMPRODUCT(A$66:A112,B$66:B112)/SUM(B$66:B112)</f>
        <v>32.247704144949118</v>
      </c>
      <c r="I112" s="31">
        <f t="shared" si="6"/>
        <v>2.5927839751968145E-2</v>
      </c>
      <c r="J112">
        <f>SUMPRODUCT(A113:$A$166,B113:$B$166)/SUM(B113:$B$166)-A112</f>
        <v>32.520359350084945</v>
      </c>
    </row>
    <row r="113" spans="1:10" x14ac:dyDescent="0.25">
      <c r="A113" s="35">
        <v>47</v>
      </c>
      <c r="B113" s="33">
        <f t="shared" si="0"/>
        <v>342</v>
      </c>
      <c r="C113" s="33">
        <f t="shared" si="4"/>
        <v>99658</v>
      </c>
      <c r="D113" s="33">
        <f t="shared" si="1"/>
        <v>95800</v>
      </c>
      <c r="E113" s="31">
        <f t="shared" si="2"/>
        <v>0.95799999999999996</v>
      </c>
      <c r="F113" s="31">
        <f t="shared" si="5"/>
        <v>4.2000000000000037E-2</v>
      </c>
      <c r="G113" s="31">
        <f t="shared" si="3"/>
        <v>3.5573862572551955E-3</v>
      </c>
      <c r="H113">
        <f>SUMPRODUCT(A$66:A113,B$66:B113)/SUM(B$66:B113)</f>
        <v>33.401967513154887</v>
      </c>
      <c r="I113" s="31">
        <f t="shared" si="6"/>
        <v>2.9352462587515376E-2</v>
      </c>
      <c r="J113">
        <f>SUMPRODUCT(A114:$A$166,B114:$B$166)/SUM(B114:$B$166)-A113</f>
        <v>31.633109853674867</v>
      </c>
    </row>
    <row r="114" spans="1:10" x14ac:dyDescent="0.25">
      <c r="A114" s="35">
        <v>48</v>
      </c>
      <c r="B114" s="33">
        <f t="shared" si="0"/>
        <v>384</v>
      </c>
      <c r="C114" s="33">
        <f t="shared" si="4"/>
        <v>99616</v>
      </c>
      <c r="D114" s="33">
        <f t="shared" si="1"/>
        <v>95437</v>
      </c>
      <c r="E114" s="31">
        <f t="shared" si="2"/>
        <v>0.95437000000000005</v>
      </c>
      <c r="F114" s="31">
        <f t="shared" si="5"/>
        <v>4.5629999999999948E-2</v>
      </c>
      <c r="G114" s="31">
        <f t="shared" si="3"/>
        <v>4.0083507306889355E-3</v>
      </c>
      <c r="H114">
        <f>SUMPRODUCT(A$66:A114,B$66:B114)/SUM(B$66:B114)</f>
        <v>34.580862250262882</v>
      </c>
      <c r="I114" s="31">
        <f t="shared" si="6"/>
        <v>3.3030385928650277E-2</v>
      </c>
      <c r="J114">
        <f>SUMPRODUCT(A115:$A$166,B115:$B$166)/SUM(B115:$B$166)-A114</f>
        <v>30.756639537936465</v>
      </c>
    </row>
    <row r="115" spans="1:10" x14ac:dyDescent="0.25">
      <c r="A115" s="35">
        <v>49</v>
      </c>
      <c r="B115" s="33">
        <f t="shared" si="0"/>
        <v>406</v>
      </c>
      <c r="C115" s="33">
        <f t="shared" si="4"/>
        <v>99594</v>
      </c>
      <c r="D115" s="33">
        <f t="shared" si="1"/>
        <v>95042</v>
      </c>
      <c r="E115" s="31">
        <f t="shared" si="2"/>
        <v>0.95042000000000004</v>
      </c>
      <c r="F115" s="31">
        <f t="shared" si="5"/>
        <v>4.9579999999999957E-2</v>
      </c>
      <c r="G115" s="31">
        <f t="shared" si="3"/>
        <v>4.2541152802372242E-3</v>
      </c>
      <c r="H115">
        <f>SUMPRODUCT(A$66:A115,B$66:B115)/SUM(B$66:B115)</f>
        <v>35.715171478395661</v>
      </c>
      <c r="I115" s="31">
        <f t="shared" si="6"/>
        <v>3.7032533916937671E-2</v>
      </c>
      <c r="J115">
        <f>SUMPRODUCT(A116:$A$166,B116:$B$166)/SUM(B116:$B$166)-A115</f>
        <v>29.884052774233012</v>
      </c>
    </row>
    <row r="116" spans="1:10" x14ac:dyDescent="0.25">
      <c r="A116" s="34">
        <v>50</v>
      </c>
      <c r="B116" s="33">
        <f t="shared" ref="B116:B166" si="7">L6</f>
        <v>464</v>
      </c>
      <c r="C116" s="33">
        <f t="shared" si="4"/>
        <v>99536</v>
      </c>
      <c r="D116" s="33">
        <f t="shared" ref="D116:D166" si="8">K6</f>
        <v>94838</v>
      </c>
      <c r="E116" s="31">
        <f t="shared" si="2"/>
        <v>0.94838</v>
      </c>
      <c r="F116" s="31">
        <f t="shared" si="5"/>
        <v>5.1619999999999999E-2</v>
      </c>
      <c r="G116" s="31">
        <f t="shared" si="3"/>
        <v>4.8820521453673115E-3</v>
      </c>
      <c r="H116">
        <f>SUMPRODUCT(A$66:A116,B$66:B116)/SUM(B$66:B116)</f>
        <v>36.89351111111111</v>
      </c>
      <c r="I116" s="31">
        <f t="shared" si="6"/>
        <v>3.9099466042534232E-2</v>
      </c>
      <c r="J116">
        <f>SUMPRODUCT(A117:$A$166,B117:$B$166)/SUM(B117:$B$166)-A116</f>
        <v>29.026092946849658</v>
      </c>
    </row>
    <row r="117" spans="1:10" x14ac:dyDescent="0.25">
      <c r="A117" s="35">
        <v>51</v>
      </c>
      <c r="B117" s="33">
        <f t="shared" si="7"/>
        <v>506</v>
      </c>
      <c r="C117" s="33">
        <f t="shared" si="4"/>
        <v>99494</v>
      </c>
      <c r="D117" s="33">
        <f t="shared" si="8"/>
        <v>94374</v>
      </c>
      <c r="E117" s="31">
        <f t="shared" si="2"/>
        <v>0.94374000000000002</v>
      </c>
      <c r="F117" s="31">
        <f t="shared" si="5"/>
        <v>5.6259999999999977E-2</v>
      </c>
      <c r="G117" s="31">
        <f t="shared" si="3"/>
        <v>5.3354140745270886E-3</v>
      </c>
      <c r="H117">
        <f>SUMPRODUCT(A$66:A117,B$66:B117)/SUM(B$66:B117)</f>
        <v>38.057739357364213</v>
      </c>
      <c r="I117" s="31">
        <f t="shared" si="6"/>
        <v>4.380072342624395E-2</v>
      </c>
      <c r="J117">
        <f>SUMPRODUCT(A118:$A$166,B118:$B$166)/SUM(B118:$B$166)-A117</f>
        <v>28.177199543948262</v>
      </c>
    </row>
    <row r="118" spans="1:10" x14ac:dyDescent="0.25">
      <c r="A118" s="35">
        <v>52</v>
      </c>
      <c r="B118" s="33">
        <f t="shared" si="7"/>
        <v>581</v>
      </c>
      <c r="C118" s="33">
        <f t="shared" si="4"/>
        <v>99419</v>
      </c>
      <c r="D118" s="33">
        <f t="shared" si="8"/>
        <v>93868</v>
      </c>
      <c r="E118" s="31">
        <f t="shared" si="2"/>
        <v>0.93867999999999996</v>
      </c>
      <c r="F118" s="31">
        <f t="shared" si="5"/>
        <v>6.1320000000000041E-2</v>
      </c>
      <c r="G118" s="31">
        <f t="shared" si="3"/>
        <v>6.1563566236463429E-3</v>
      </c>
      <c r="H118">
        <f>SUMPRODUCT(A$66:A118,B$66:B118)/SUM(B$66:B118)</f>
        <v>39.264600715137071</v>
      </c>
      <c r="I118" s="31">
        <f t="shared" si="6"/>
        <v>4.8927525659341269E-2</v>
      </c>
      <c r="J118">
        <f>SUMPRODUCT(A119:$A$166,B119:$B$166)/SUM(B119:$B$166)-A118</f>
        <v>27.34649611871167</v>
      </c>
    </row>
    <row r="119" spans="1:10" x14ac:dyDescent="0.25">
      <c r="A119" s="35">
        <v>53</v>
      </c>
      <c r="B119" s="33">
        <f t="shared" si="7"/>
        <v>572</v>
      </c>
      <c r="C119" s="33">
        <f t="shared" si="4"/>
        <v>99428</v>
      </c>
      <c r="D119" s="33">
        <f t="shared" si="8"/>
        <v>93287</v>
      </c>
      <c r="E119" s="31">
        <f t="shared" si="2"/>
        <v>0.93286999999999998</v>
      </c>
      <c r="F119" s="31">
        <f t="shared" si="5"/>
        <v>6.7130000000000023E-2</v>
      </c>
      <c r="G119" s="31">
        <f t="shared" si="3"/>
        <v>6.0936634422806496E-3</v>
      </c>
      <c r="H119">
        <f>SUMPRODUCT(A$66:A119,B$66:B119)/SUM(B$66:B119)</f>
        <v>40.343218012081273</v>
      </c>
      <c r="I119" s="31">
        <f t="shared" si="6"/>
        <v>5.4814229409201935E-2</v>
      </c>
      <c r="J119">
        <f>SUMPRODUCT(A120:$A$166,B120:$B$166)/SUM(B120:$B$166)-A119</f>
        <v>26.509072667644773</v>
      </c>
    </row>
    <row r="120" spans="1:10" x14ac:dyDescent="0.25">
      <c r="A120" s="35">
        <v>54</v>
      </c>
      <c r="B120" s="33">
        <f t="shared" si="7"/>
        <v>633</v>
      </c>
      <c r="C120" s="33">
        <f t="shared" si="4"/>
        <v>99367</v>
      </c>
      <c r="D120" s="33">
        <f t="shared" si="8"/>
        <v>92715</v>
      </c>
      <c r="E120" s="31">
        <f t="shared" si="2"/>
        <v>0.92715000000000003</v>
      </c>
      <c r="F120" s="31">
        <f t="shared" si="5"/>
        <v>7.284999999999997E-2</v>
      </c>
      <c r="G120" s="31">
        <f t="shared" si="3"/>
        <v>6.7855113788630782E-3</v>
      </c>
      <c r="H120">
        <f>SUMPRODUCT(A$66:A120,B$66:B120)/SUM(B$66:B120)</f>
        <v>41.435139573070607</v>
      </c>
      <c r="I120" s="31">
        <f t="shared" si="6"/>
        <v>6.0609744977050954E-2</v>
      </c>
      <c r="J120">
        <f>SUMPRODUCT(A121:$A$166,B121:$B$166)/SUM(B121:$B$166)-A120</f>
        <v>25.68446607214625</v>
      </c>
    </row>
    <row r="121" spans="1:10" x14ac:dyDescent="0.25">
      <c r="A121" s="35">
        <v>55</v>
      </c>
      <c r="B121" s="33">
        <f t="shared" si="7"/>
        <v>650</v>
      </c>
      <c r="C121" s="33">
        <f t="shared" si="4"/>
        <v>99350</v>
      </c>
      <c r="D121" s="33">
        <f t="shared" si="8"/>
        <v>92082</v>
      </c>
      <c r="E121" s="31">
        <f t="shared" si="2"/>
        <v>0.92081999999999997</v>
      </c>
      <c r="F121" s="31">
        <f t="shared" si="5"/>
        <v>7.9180000000000028E-2</v>
      </c>
      <c r="G121" s="31">
        <f t="shared" si="3"/>
        <v>7.010731812543817E-3</v>
      </c>
      <c r="H121">
        <f>SUMPRODUCT(A$66:A121,B$66:B121)/SUM(B$66:B121)</f>
        <v>42.464339908952958</v>
      </c>
      <c r="I121" s="31">
        <f t="shared" si="6"/>
        <v>6.7023313778534349E-2</v>
      </c>
      <c r="J121">
        <f>SUMPRODUCT(A122:$A$166,B122:$B$166)/SUM(B122:$B$166)-A121</f>
        <v>24.859987091551531</v>
      </c>
    </row>
    <row r="122" spans="1:10" x14ac:dyDescent="0.25">
      <c r="A122" s="35">
        <v>56</v>
      </c>
      <c r="B122" s="33">
        <f t="shared" si="7"/>
        <v>715</v>
      </c>
      <c r="C122" s="33">
        <f t="shared" si="4"/>
        <v>99285</v>
      </c>
      <c r="D122" s="33">
        <f t="shared" si="8"/>
        <v>91433</v>
      </c>
      <c r="E122" s="31">
        <f t="shared" si="2"/>
        <v>0.91432999999999998</v>
      </c>
      <c r="F122" s="31">
        <f t="shared" si="5"/>
        <v>8.5670000000000024E-2</v>
      </c>
      <c r="G122" s="31">
        <f t="shared" si="3"/>
        <v>7.7648183141113356E-3</v>
      </c>
      <c r="H122">
        <f>SUMPRODUCT(A$66:A122,B$66:B122)/SUM(B$66:B122)</f>
        <v>43.50700280112045</v>
      </c>
      <c r="I122" s="31">
        <f t="shared" si="6"/>
        <v>7.3598994903593867E-2</v>
      </c>
      <c r="J122">
        <f>SUMPRODUCT(A123:$A$166,B123:$B$166)/SUM(B123:$B$166)-A122</f>
        <v>24.048082647908444</v>
      </c>
    </row>
    <row r="123" spans="1:10" x14ac:dyDescent="0.25">
      <c r="A123" s="35">
        <v>57</v>
      </c>
      <c r="B123" s="33">
        <f t="shared" si="7"/>
        <v>772</v>
      </c>
      <c r="C123" s="33">
        <f t="shared" si="4"/>
        <v>99228</v>
      </c>
      <c r="D123" s="33">
        <f t="shared" si="8"/>
        <v>90717</v>
      </c>
      <c r="E123" s="31">
        <f t="shared" si="2"/>
        <v>0.90717000000000003</v>
      </c>
      <c r="F123" s="31">
        <f t="shared" si="5"/>
        <v>9.2829999999999968E-2</v>
      </c>
      <c r="G123" s="31">
        <f t="shared" si="3"/>
        <v>8.4433410256690693E-3</v>
      </c>
      <c r="H123">
        <f>SUMPRODUCT(A$66:A123,B$66:B123)/SUM(B$66:B123)</f>
        <v>44.543067435846432</v>
      </c>
      <c r="I123" s="31">
        <f t="shared" si="6"/>
        <v>8.0853521383628668E-2</v>
      </c>
      <c r="J123">
        <f>SUMPRODUCT(A124:$A$166,B124:$B$166)/SUM(B124:$B$166)-A123</f>
        <v>23.245946667259744</v>
      </c>
    </row>
    <row r="124" spans="1:10" x14ac:dyDescent="0.25">
      <c r="A124" s="35">
        <v>58</v>
      </c>
      <c r="B124" s="33">
        <f t="shared" si="7"/>
        <v>770</v>
      </c>
      <c r="C124" s="33">
        <f t="shared" si="4"/>
        <v>99230</v>
      </c>
      <c r="D124" s="33">
        <f t="shared" si="8"/>
        <v>89946</v>
      </c>
      <c r="E124" s="31">
        <f t="shared" si="2"/>
        <v>0.89946000000000004</v>
      </c>
      <c r="F124" s="31">
        <f t="shared" si="5"/>
        <v>0.10053999999999996</v>
      </c>
      <c r="G124" s="31">
        <f t="shared" si="3"/>
        <v>8.4879350066690926E-3</v>
      </c>
      <c r="H124">
        <f>SUMPRODUCT(A$66:A124,B$66:B124)/SUM(B$66:B124)</f>
        <v>45.500369549150037</v>
      </c>
      <c r="I124" s="31">
        <f t="shared" si="6"/>
        <v>8.8665308975956689E-2</v>
      </c>
      <c r="J124">
        <f>SUMPRODUCT(A125:$A$166,B125:$B$166)/SUM(B125:$B$166)-A124</f>
        <v>22.43807483512046</v>
      </c>
    </row>
    <row r="125" spans="1:10" x14ac:dyDescent="0.25">
      <c r="A125" s="35">
        <v>59</v>
      </c>
      <c r="B125" s="33">
        <f t="shared" si="7"/>
        <v>838</v>
      </c>
      <c r="C125" s="33">
        <f t="shared" si="4"/>
        <v>99162</v>
      </c>
      <c r="D125" s="33">
        <f t="shared" si="8"/>
        <v>89175</v>
      </c>
      <c r="E125" s="31">
        <f t="shared" si="2"/>
        <v>0.89175000000000004</v>
      </c>
      <c r="F125" s="31">
        <f t="shared" si="5"/>
        <v>0.10824999999999996</v>
      </c>
      <c r="G125" s="31">
        <f t="shared" si="3"/>
        <v>9.3167011317901848E-3</v>
      </c>
      <c r="H125">
        <f>SUMPRODUCT(A$66:A125,B$66:B125)/SUM(B$66:B125)</f>
        <v>46.470416738123824</v>
      </c>
      <c r="I125" s="31">
        <f t="shared" si="6"/>
        <v>9.6477096568284723E-2</v>
      </c>
      <c r="J125">
        <f>SUMPRODUCT(A126:$A$166,B126:$B$166)/SUM(B126:$B$166)-A125</f>
        <v>21.641488711247987</v>
      </c>
    </row>
    <row r="126" spans="1:10" x14ac:dyDescent="0.25">
      <c r="A126" s="35">
        <v>60</v>
      </c>
      <c r="B126" s="33">
        <f t="shared" si="7"/>
        <v>869</v>
      </c>
      <c r="C126" s="33">
        <f t="shared" si="4"/>
        <v>99131</v>
      </c>
      <c r="D126" s="33">
        <f t="shared" si="8"/>
        <v>88337</v>
      </c>
      <c r="E126" s="31">
        <f t="shared" si="2"/>
        <v>0.88336999999999999</v>
      </c>
      <c r="F126" s="31">
        <f t="shared" si="5"/>
        <v>0.11663000000000001</v>
      </c>
      <c r="G126" s="31">
        <f t="shared" si="3"/>
        <v>9.7448836557331095E-3</v>
      </c>
      <c r="H126">
        <f>SUMPRODUCT(A$66:A126,B$66:B126)/SUM(B$66:B126)</f>
        <v>47.408666507062485</v>
      </c>
      <c r="I126" s="31">
        <f t="shared" si="6"/>
        <v>0.10496772951558814</v>
      </c>
      <c r="J126">
        <f>SUMPRODUCT(A127:$A$166,B127:$B$166)/SUM(B127:$B$166)-A126</f>
        <v>20.846607737081044</v>
      </c>
    </row>
    <row r="127" spans="1:10" x14ac:dyDescent="0.25">
      <c r="A127" s="35">
        <v>61</v>
      </c>
      <c r="B127" s="33">
        <f t="shared" si="7"/>
        <v>918</v>
      </c>
      <c r="C127" s="33">
        <f t="shared" si="4"/>
        <v>99082</v>
      </c>
      <c r="D127" s="33">
        <f t="shared" si="8"/>
        <v>87468</v>
      </c>
      <c r="E127" s="31">
        <f t="shared" si="2"/>
        <v>0.87468000000000001</v>
      </c>
      <c r="F127" s="31">
        <f t="shared" si="5"/>
        <v>0.12531999999999999</v>
      </c>
      <c r="G127" s="31">
        <f t="shared" si="3"/>
        <v>1.0392021463260015E-2</v>
      </c>
      <c r="H127">
        <f>SUMPRODUCT(A$66:A127,B$66:B127)/SUM(B$66:B127)</f>
        <v>48.336381887129157</v>
      </c>
      <c r="I127" s="31">
        <f t="shared" si="6"/>
        <v>0.11377245508982035</v>
      </c>
      <c r="J127">
        <f>SUMPRODUCT(A128:$A$166,B128:$B$166)/SUM(B128:$B$166)-A127</f>
        <v>20.057158706128433</v>
      </c>
    </row>
    <row r="128" spans="1:10" x14ac:dyDescent="0.25">
      <c r="A128" s="35">
        <v>62</v>
      </c>
      <c r="B128" s="33">
        <f t="shared" si="7"/>
        <v>986</v>
      </c>
      <c r="C128" s="33">
        <f t="shared" si="4"/>
        <v>99014</v>
      </c>
      <c r="D128" s="33">
        <f t="shared" si="8"/>
        <v>86550</v>
      </c>
      <c r="E128" s="31">
        <f t="shared" si="2"/>
        <v>0.86550000000000005</v>
      </c>
      <c r="F128" s="31">
        <f t="shared" si="5"/>
        <v>0.13449999999999995</v>
      </c>
      <c r="G128" s="31">
        <f t="shared" si="3"/>
        <v>1.1272694013810765E-2</v>
      </c>
      <c r="H128">
        <f>SUMPRODUCT(A$66:A128,B$66:B128)/SUM(B$66:B128)</f>
        <v>49.26969172151022</v>
      </c>
      <c r="I128" s="31">
        <f t="shared" si="6"/>
        <v>0.12307364965500468</v>
      </c>
      <c r="J128">
        <f>SUMPRODUCT(A129:$A$166,B129:$B$166)/SUM(B129:$B$166)-A128</f>
        <v>19.276813373078497</v>
      </c>
    </row>
    <row r="129" spans="1:10" x14ac:dyDescent="0.25">
      <c r="A129" s="35">
        <v>63</v>
      </c>
      <c r="B129" s="33">
        <f t="shared" si="7"/>
        <v>992</v>
      </c>
      <c r="C129" s="33">
        <f t="shared" si="4"/>
        <v>99008</v>
      </c>
      <c r="D129" s="33">
        <f t="shared" si="8"/>
        <v>85565</v>
      </c>
      <c r="E129" s="31">
        <f t="shared" si="2"/>
        <v>0.85565000000000002</v>
      </c>
      <c r="F129" s="31">
        <f t="shared" si="5"/>
        <v>0.14434999999999998</v>
      </c>
      <c r="G129" s="31">
        <f t="shared" si="3"/>
        <v>1.1461582900057769E-2</v>
      </c>
      <c r="H129">
        <f>SUMPRODUCT(A$66:A129,B$66:B129)/SUM(B$66:B129)</f>
        <v>50.152589615608996</v>
      </c>
      <c r="I129" s="31">
        <f t="shared" si="6"/>
        <v>0.13305368957516439</v>
      </c>
      <c r="J129">
        <f>SUMPRODUCT(A130:$A$166,B130:$B$166)/SUM(B130:$B$166)-A129</f>
        <v>18.491242179461409</v>
      </c>
    </row>
    <row r="130" spans="1:10" x14ac:dyDescent="0.25">
      <c r="A130" s="35">
        <v>64</v>
      </c>
      <c r="B130" s="33">
        <f t="shared" si="7"/>
        <v>1134</v>
      </c>
      <c r="C130" s="33">
        <f t="shared" si="4"/>
        <v>98866</v>
      </c>
      <c r="D130" s="33">
        <f t="shared" si="8"/>
        <v>84573</v>
      </c>
      <c r="E130" s="31">
        <f t="shared" ref="E130:E161" si="9">D130/100000</f>
        <v>0.84572999999999998</v>
      </c>
      <c r="F130" s="31">
        <f t="shared" si="5"/>
        <v>0.15427000000000002</v>
      </c>
      <c r="G130" s="31">
        <f t="shared" ref="G130:G166" si="10">B130/D129</f>
        <v>1.3253082451937124E-2</v>
      </c>
      <c r="H130">
        <f>SUMPRODUCT(A$66:A130,B$66:B130)/SUM(B$66:B130)</f>
        <v>51.100778938469901</v>
      </c>
      <c r="I130" s="31">
        <f t="shared" si="6"/>
        <v>0.14310465363688868</v>
      </c>
      <c r="J130">
        <f>SUMPRODUCT(A131:$A$166,B131:$B$166)/SUM(B131:$B$166)-A130</f>
        <v>17.729018568911158</v>
      </c>
    </row>
    <row r="131" spans="1:10" x14ac:dyDescent="0.25">
      <c r="A131" s="35">
        <v>65</v>
      </c>
      <c r="B131" s="33">
        <f t="shared" si="7"/>
        <v>1193</v>
      </c>
      <c r="C131" s="33">
        <f t="shared" ref="C131:C166" si="11">100000-B131</f>
        <v>98807</v>
      </c>
      <c r="D131" s="33">
        <f t="shared" si="8"/>
        <v>83439</v>
      </c>
      <c r="E131" s="31">
        <f t="shared" si="9"/>
        <v>0.83438999999999997</v>
      </c>
      <c r="F131" s="31">
        <f t="shared" ref="F131:F166" si="12">1-E131</f>
        <v>0.16561000000000003</v>
      </c>
      <c r="G131" s="31">
        <f t="shared" si="10"/>
        <v>1.4106156811275467E-2</v>
      </c>
      <c r="H131">
        <f>SUMPRODUCT(A$66:A131,B$66:B131)/SUM(B$66:B131)</f>
        <v>52.034752731778752</v>
      </c>
      <c r="I131" s="31">
        <f t="shared" si="6"/>
        <v>0.15459436457035172</v>
      </c>
      <c r="J131">
        <f>SUMPRODUCT(A132:$A$166,B132:$B$166)/SUM(B132:$B$166)-A131</f>
        <v>16.971736433731422</v>
      </c>
    </row>
    <row r="132" spans="1:10" x14ac:dyDescent="0.25">
      <c r="A132" s="35">
        <v>66</v>
      </c>
      <c r="B132" s="33">
        <f t="shared" si="7"/>
        <v>1263</v>
      </c>
      <c r="C132" s="33">
        <f t="shared" si="11"/>
        <v>98737</v>
      </c>
      <c r="D132" s="33">
        <f t="shared" si="8"/>
        <v>82246</v>
      </c>
      <c r="E132" s="31">
        <f t="shared" si="9"/>
        <v>0.82245999999999997</v>
      </c>
      <c r="F132" s="31">
        <f t="shared" si="12"/>
        <v>0.17754000000000003</v>
      </c>
      <c r="G132" s="31">
        <f t="shared" si="10"/>
        <v>1.5136806529320821E-2</v>
      </c>
      <c r="H132">
        <f>SUMPRODUCT(A$66:A132,B$66:B132)/SUM(B$66:B132)</f>
        <v>52.962244307724667</v>
      </c>
      <c r="I132" s="31">
        <f t="shared" ref="I132:I166" si="13">IF(A132&lt;=$H$59,"-",(VLOOKUP(A132,$A$66:$F$166,6)-VLOOKUP($H$59,$A$66:$F$166,6))/(1-VLOOKUP($H$59,$A$66:$F$166,6)))</f>
        <v>0.16668186469700197</v>
      </c>
      <c r="J132">
        <f>SUMPRODUCT(A133:$A$166,B133:$B$166)/SUM(B133:$B$166)-A132</f>
        <v>16.220891024295042</v>
      </c>
    </row>
    <row r="133" spans="1:10" x14ac:dyDescent="0.25">
      <c r="A133" s="35">
        <v>67</v>
      </c>
      <c r="B133" s="33">
        <f t="shared" si="7"/>
        <v>1303</v>
      </c>
      <c r="C133" s="33">
        <f t="shared" si="11"/>
        <v>98697</v>
      </c>
      <c r="D133" s="33">
        <f t="shared" si="8"/>
        <v>80983</v>
      </c>
      <c r="E133" s="31">
        <f t="shared" si="9"/>
        <v>0.80983000000000005</v>
      </c>
      <c r="F133" s="31">
        <f t="shared" si="12"/>
        <v>0.19016999999999995</v>
      </c>
      <c r="G133" s="31">
        <f t="shared" si="10"/>
        <v>1.5842715755173504E-2</v>
      </c>
      <c r="H133">
        <f>SUMPRODUCT(A$66:A133,B$66:B133)/SUM(B$66:B133)</f>
        <v>53.862401574803151</v>
      </c>
      <c r="I133" s="31">
        <f t="shared" si="13"/>
        <v>0.17947860623929801</v>
      </c>
      <c r="J133">
        <f>SUMPRODUCT(A134:$A$166,B134:$B$166)/SUM(B134:$B$166)-A133</f>
        <v>15.469859402460457</v>
      </c>
    </row>
    <row r="134" spans="1:10" x14ac:dyDescent="0.25">
      <c r="A134" s="35">
        <v>68</v>
      </c>
      <c r="B134" s="33">
        <f t="shared" si="7"/>
        <v>1438</v>
      </c>
      <c r="C134" s="33">
        <f t="shared" si="11"/>
        <v>98562</v>
      </c>
      <c r="D134" s="33">
        <f t="shared" si="8"/>
        <v>79680</v>
      </c>
      <c r="E134" s="31">
        <f t="shared" si="9"/>
        <v>0.79679999999999995</v>
      </c>
      <c r="F134" s="31">
        <f t="shared" si="12"/>
        <v>0.20320000000000005</v>
      </c>
      <c r="G134" s="31">
        <f t="shared" si="10"/>
        <v>1.7756813158317179E-2</v>
      </c>
      <c r="H134">
        <f>SUMPRODUCT(A$66:A134,B$66:B134)/SUM(B$66:B134)</f>
        <v>54.796764408493431</v>
      </c>
      <c r="I134" s="31">
        <f t="shared" si="13"/>
        <v>0.19268062859053472</v>
      </c>
      <c r="J134">
        <f>SUMPRODUCT(A135:$A$166,B135:$B$166)/SUM(B135:$B$166)-A134</f>
        <v>14.73586714734985</v>
      </c>
    </row>
    <row r="135" spans="1:10" x14ac:dyDescent="0.25">
      <c r="A135" s="35">
        <v>69</v>
      </c>
      <c r="B135" s="33">
        <f t="shared" si="7"/>
        <v>1553</v>
      </c>
      <c r="C135" s="33">
        <f t="shared" si="11"/>
        <v>98447</v>
      </c>
      <c r="D135" s="33">
        <f t="shared" si="8"/>
        <v>78241</v>
      </c>
      <c r="E135" s="31">
        <f t="shared" si="9"/>
        <v>0.78241000000000005</v>
      </c>
      <c r="F135" s="31">
        <f t="shared" si="12"/>
        <v>0.21758999999999995</v>
      </c>
      <c r="G135" s="31">
        <f t="shared" si="10"/>
        <v>1.9490461847389558E-2</v>
      </c>
      <c r="H135">
        <f>SUMPRODUCT(A$66:A135,B$66:B135)/SUM(B$66:B135)</f>
        <v>55.742996868431213</v>
      </c>
      <c r="I135" s="31">
        <f t="shared" si="13"/>
        <v>0.20726060569216892</v>
      </c>
      <c r="J135">
        <f>SUMPRODUCT(A136:$A$166,B136:$B$166)/SUM(B136:$B$166)-A135</f>
        <v>14.014099570882621</v>
      </c>
    </row>
    <row r="136" spans="1:10" x14ac:dyDescent="0.25">
      <c r="A136" s="35">
        <v>70</v>
      </c>
      <c r="B136" s="33">
        <f t="shared" si="7"/>
        <v>1720</v>
      </c>
      <c r="C136" s="33">
        <f t="shared" si="11"/>
        <v>98280</v>
      </c>
      <c r="D136" s="33">
        <f t="shared" si="8"/>
        <v>76689</v>
      </c>
      <c r="E136" s="31">
        <f t="shared" si="9"/>
        <v>0.76688999999999996</v>
      </c>
      <c r="F136" s="31">
        <f t="shared" si="12"/>
        <v>0.23311000000000004</v>
      </c>
      <c r="G136" s="31">
        <f t="shared" si="10"/>
        <v>2.1983359108395852E-2</v>
      </c>
      <c r="H136">
        <f>SUMPRODUCT(A$66:A136,B$66:B136)/SUM(B$66:B136)</f>
        <v>56.722663896768005</v>
      </c>
      <c r="I136" s="31">
        <f t="shared" si="13"/>
        <v>0.22298550107906021</v>
      </c>
      <c r="J136">
        <f>SUMPRODUCT(A137:$A$166,B137:$B$166)/SUM(B137:$B$166)-A136</f>
        <v>13.31275934301992</v>
      </c>
    </row>
    <row r="137" spans="1:10" x14ac:dyDescent="0.25">
      <c r="A137" s="35">
        <v>71</v>
      </c>
      <c r="B137" s="33">
        <f t="shared" si="7"/>
        <v>1693</v>
      </c>
      <c r="C137" s="33">
        <f t="shared" si="11"/>
        <v>98307</v>
      </c>
      <c r="D137" s="33">
        <f t="shared" si="8"/>
        <v>74969</v>
      </c>
      <c r="E137" s="31">
        <f t="shared" si="9"/>
        <v>0.74968999999999997</v>
      </c>
      <c r="F137" s="31">
        <f t="shared" si="12"/>
        <v>0.25031000000000003</v>
      </c>
      <c r="G137" s="31">
        <f t="shared" si="10"/>
        <v>2.2076177809073009E-2</v>
      </c>
      <c r="H137">
        <f>SUMPRODUCT(A$66:A137,B$66:B137)/SUM(B$66:B137)</f>
        <v>57.627151624008384</v>
      </c>
      <c r="I137" s="31">
        <f t="shared" si="13"/>
        <v>0.24041257586350145</v>
      </c>
      <c r="J137">
        <f>SUMPRODUCT(A138:$A$166,B138:$B$166)/SUM(B138:$B$166)-A137</f>
        <v>12.597316260784098</v>
      </c>
    </row>
    <row r="138" spans="1:10" x14ac:dyDescent="0.25">
      <c r="A138" s="35">
        <v>72</v>
      </c>
      <c r="B138" s="33">
        <f t="shared" si="7"/>
        <v>1779</v>
      </c>
      <c r="C138" s="33">
        <f t="shared" si="11"/>
        <v>98221</v>
      </c>
      <c r="D138" s="33">
        <f t="shared" si="8"/>
        <v>73276</v>
      </c>
      <c r="E138" s="31">
        <f t="shared" si="9"/>
        <v>0.73275999999999997</v>
      </c>
      <c r="F138" s="31">
        <f t="shared" si="12"/>
        <v>0.26724000000000003</v>
      </c>
      <c r="G138" s="31">
        <f t="shared" si="10"/>
        <v>2.3729808320772587E-2</v>
      </c>
      <c r="H138">
        <f>SUMPRODUCT(A$66:A138,B$66:B138)/SUM(B$66:B138)</f>
        <v>58.524225520120687</v>
      </c>
      <c r="I138" s="31">
        <f t="shared" si="13"/>
        <v>0.2575660861019079</v>
      </c>
      <c r="J138">
        <f>SUMPRODUCT(A139:$A$166,B139:$B$166)/SUM(B139:$B$166)-A138</f>
        <v>11.885963316871155</v>
      </c>
    </row>
    <row r="139" spans="1:10" x14ac:dyDescent="0.25">
      <c r="A139" s="35">
        <v>73</v>
      </c>
      <c r="B139" s="33">
        <f t="shared" si="7"/>
        <v>2058</v>
      </c>
      <c r="C139" s="33">
        <f t="shared" si="11"/>
        <v>97942</v>
      </c>
      <c r="D139" s="33">
        <f t="shared" si="8"/>
        <v>71497</v>
      </c>
      <c r="E139" s="31">
        <f t="shared" si="9"/>
        <v>0.71496999999999999</v>
      </c>
      <c r="F139" s="31">
        <f t="shared" si="12"/>
        <v>0.28503000000000001</v>
      </c>
      <c r="G139" s="31">
        <f t="shared" si="10"/>
        <v>2.8085594191822699E-2</v>
      </c>
      <c r="H139">
        <f>SUMPRODUCT(A$66:A139,B$66:B139)/SUM(B$66:B139)</f>
        <v>59.499034717450343</v>
      </c>
      <c r="I139" s="31">
        <f t="shared" si="13"/>
        <v>0.27559095007953638</v>
      </c>
      <c r="J139">
        <f>SUMPRODUCT(A140:$A$166,B140:$B$166)/SUM(B140:$B$166)-A139</f>
        <v>11.208689263746237</v>
      </c>
    </row>
    <row r="140" spans="1:10" x14ac:dyDescent="0.25">
      <c r="A140" s="35">
        <v>74</v>
      </c>
      <c r="B140" s="33">
        <f t="shared" si="7"/>
        <v>2229</v>
      </c>
      <c r="C140" s="33">
        <f t="shared" si="11"/>
        <v>97771</v>
      </c>
      <c r="D140" s="33">
        <f t="shared" si="8"/>
        <v>69439</v>
      </c>
      <c r="E140" s="31">
        <f t="shared" si="9"/>
        <v>0.69438999999999995</v>
      </c>
      <c r="F140" s="31">
        <f t="shared" si="12"/>
        <v>0.30561000000000005</v>
      </c>
      <c r="G140" s="31">
        <f t="shared" si="10"/>
        <v>3.1176133264332769E-2</v>
      </c>
      <c r="H140">
        <f>SUMPRODUCT(A$66:A140,B$66:B140)/SUM(B$66:B140)</f>
        <v>60.484781945715156</v>
      </c>
      <c r="I140" s="31">
        <f t="shared" si="13"/>
        <v>0.29644264769952489</v>
      </c>
      <c r="J140">
        <f>SUMPRODUCT(A141:$A$166,B141:$B$166)/SUM(B141:$B$166)-A140</f>
        <v>10.547358237833009</v>
      </c>
    </row>
    <row r="141" spans="1:10" x14ac:dyDescent="0.25">
      <c r="A141" s="35">
        <v>75</v>
      </c>
      <c r="B141" s="33">
        <f t="shared" si="7"/>
        <v>2433</v>
      </c>
      <c r="C141" s="33">
        <f t="shared" si="11"/>
        <v>97567</v>
      </c>
      <c r="D141" s="33">
        <f t="shared" si="8"/>
        <v>67211</v>
      </c>
      <c r="E141" s="31">
        <f t="shared" si="9"/>
        <v>0.67210999999999999</v>
      </c>
      <c r="F141" s="31">
        <f t="shared" si="12"/>
        <v>0.32789000000000001</v>
      </c>
      <c r="G141" s="31">
        <f t="shared" si="10"/>
        <v>3.5037946975042845E-2</v>
      </c>
      <c r="H141">
        <f>SUMPRODUCT(A$66:A141,B$66:B141)/SUM(B$66:B141)</f>
        <v>61.487408795389378</v>
      </c>
      <c r="I141" s="31">
        <f t="shared" si="13"/>
        <v>0.31901678875751038</v>
      </c>
      <c r="J141">
        <f>SUMPRODUCT(A142:$A$166,B142:$B$166)/SUM(B142:$B$166)-A141</f>
        <v>9.9060642092746747</v>
      </c>
    </row>
    <row r="142" spans="1:10" x14ac:dyDescent="0.25">
      <c r="A142" s="35">
        <v>76</v>
      </c>
      <c r="B142" s="33">
        <f t="shared" si="7"/>
        <v>2481</v>
      </c>
      <c r="C142" s="33">
        <f t="shared" si="11"/>
        <v>97519</v>
      </c>
      <c r="D142" s="33">
        <f t="shared" si="8"/>
        <v>64777</v>
      </c>
      <c r="E142" s="31">
        <f t="shared" si="9"/>
        <v>0.64776999999999996</v>
      </c>
      <c r="F142" s="31">
        <f t="shared" si="12"/>
        <v>0.35223000000000004</v>
      </c>
      <c r="G142" s="31">
        <f t="shared" si="10"/>
        <v>3.6913600452306912E-2</v>
      </c>
      <c r="H142">
        <f>SUMPRODUCT(A$66:A142,B$66:B142)/SUM(B$66:B142)</f>
        <v>62.442366857627839</v>
      </c>
      <c r="I142" s="31">
        <f t="shared" si="13"/>
        <v>0.34367812598153952</v>
      </c>
      <c r="J142">
        <f>SUMPRODUCT(A143:$A$166,B143:$B$166)/SUM(B143:$B$166)-A142</f>
        <v>9.2608709615261091</v>
      </c>
    </row>
    <row r="143" spans="1:10" x14ac:dyDescent="0.25">
      <c r="A143" s="35">
        <v>77</v>
      </c>
      <c r="B143" s="33">
        <f t="shared" si="7"/>
        <v>2679</v>
      </c>
      <c r="C143" s="33">
        <f t="shared" si="11"/>
        <v>97321</v>
      </c>
      <c r="D143" s="33">
        <f t="shared" si="8"/>
        <v>62296</v>
      </c>
      <c r="E143" s="31">
        <f t="shared" si="9"/>
        <v>0.62295999999999996</v>
      </c>
      <c r="F143" s="31">
        <f t="shared" si="12"/>
        <v>0.37704000000000004</v>
      </c>
      <c r="G143" s="31">
        <f t="shared" si="10"/>
        <v>4.1357271871188851E-2</v>
      </c>
      <c r="H143">
        <f>SUMPRODUCT(A$66:A143,B$66:B143)/SUM(B$66:B143)</f>
        <v>63.408117277072037</v>
      </c>
      <c r="I143" s="31">
        <f t="shared" si="13"/>
        <v>0.36881566815607369</v>
      </c>
      <c r="J143">
        <f>SUMPRODUCT(A144:$A$166,B144:$B$166)/SUM(B144:$B$166)-A143</f>
        <v>8.6322130308572582</v>
      </c>
    </row>
    <row r="144" spans="1:10" x14ac:dyDescent="0.25">
      <c r="A144" s="35">
        <v>78</v>
      </c>
      <c r="B144" s="33">
        <f t="shared" si="7"/>
        <v>2906</v>
      </c>
      <c r="C144" s="33">
        <f t="shared" si="11"/>
        <v>97094</v>
      </c>
      <c r="D144" s="33">
        <f t="shared" si="8"/>
        <v>59617</v>
      </c>
      <c r="E144" s="31">
        <f t="shared" si="9"/>
        <v>0.59616999999999998</v>
      </c>
      <c r="F144" s="31">
        <f t="shared" si="12"/>
        <v>0.40383000000000002</v>
      </c>
      <c r="G144" s="31">
        <f t="shared" si="10"/>
        <v>4.6648259920380124E-2</v>
      </c>
      <c r="H144">
        <f>SUMPRODUCT(A$66:A144,B$66:B144)/SUM(B$66:B144)</f>
        <v>64.38767354293239</v>
      </c>
      <c r="I144" s="31">
        <f t="shared" si="13"/>
        <v>0.39595935033486329</v>
      </c>
      <c r="J144">
        <f>SUMPRODUCT(A145:$A$166,B145:$B$166)/SUM(B145:$B$166)-A144</f>
        <v>8.0234428745303461</v>
      </c>
    </row>
    <row r="145" spans="1:10" x14ac:dyDescent="0.25">
      <c r="A145" s="35">
        <v>79</v>
      </c>
      <c r="B145" s="33">
        <f t="shared" si="7"/>
        <v>2992</v>
      </c>
      <c r="C145" s="33">
        <f t="shared" si="11"/>
        <v>97008</v>
      </c>
      <c r="D145" s="33">
        <f t="shared" si="8"/>
        <v>56711</v>
      </c>
      <c r="E145" s="31">
        <f t="shared" si="9"/>
        <v>0.56711</v>
      </c>
      <c r="F145" s="31">
        <f t="shared" si="12"/>
        <v>0.43289</v>
      </c>
      <c r="G145" s="31">
        <f t="shared" si="10"/>
        <v>5.0187027190230972E-2</v>
      </c>
      <c r="H145">
        <f>SUMPRODUCT(A$66:A145,B$66:B145)/SUM(B$66:B145)</f>
        <v>65.33233940493939</v>
      </c>
      <c r="I145" s="31">
        <f t="shared" si="13"/>
        <v>0.42540300110439022</v>
      </c>
      <c r="J145">
        <f>SUMPRODUCT(A146:$A$166,B146:$B$166)/SUM(B146:$B$166)-A145</f>
        <v>7.4147749492541806</v>
      </c>
    </row>
    <row r="146" spans="1:10" x14ac:dyDescent="0.25">
      <c r="A146" s="35">
        <v>80</v>
      </c>
      <c r="B146" s="33">
        <f t="shared" si="7"/>
        <v>3259</v>
      </c>
      <c r="C146" s="33">
        <f t="shared" si="11"/>
        <v>96741</v>
      </c>
      <c r="D146" s="33">
        <f t="shared" si="8"/>
        <v>53718</v>
      </c>
      <c r="E146" s="31">
        <f t="shared" si="9"/>
        <v>0.53717999999999999</v>
      </c>
      <c r="F146" s="31">
        <f t="shared" si="12"/>
        <v>0.46282000000000001</v>
      </c>
      <c r="G146" s="31">
        <f t="shared" si="10"/>
        <v>5.7466805381671988E-2</v>
      </c>
      <c r="H146">
        <f>SUMPRODUCT(A$66:A146,B$66:B146)/SUM(B$66:B146)</f>
        <v>66.297254743641503</v>
      </c>
      <c r="I146" s="31">
        <f t="shared" si="13"/>
        <v>0.45572813763336273</v>
      </c>
      <c r="J146">
        <f>SUMPRODUCT(A147:$A$166,B147:$B$166)/SUM(B147:$B$166)-A146</f>
        <v>6.8292426645519413</v>
      </c>
    </row>
    <row r="147" spans="1:10" x14ac:dyDescent="0.25">
      <c r="A147" s="35">
        <v>81</v>
      </c>
      <c r="B147" s="33">
        <f t="shared" si="7"/>
        <v>3493</v>
      </c>
      <c r="C147" s="33">
        <f t="shared" si="11"/>
        <v>96507</v>
      </c>
      <c r="D147" s="33">
        <f t="shared" si="8"/>
        <v>50460</v>
      </c>
      <c r="E147" s="31">
        <f t="shared" si="9"/>
        <v>0.50460000000000005</v>
      </c>
      <c r="F147" s="31">
        <f t="shared" si="12"/>
        <v>0.49539999999999995</v>
      </c>
      <c r="G147" s="31">
        <f t="shared" si="10"/>
        <v>6.5024758926244458E-2</v>
      </c>
      <c r="H147">
        <f>SUMPRODUCT(A$66:A147,B$66:B147)/SUM(B$66:B147)</f>
        <v>67.265645918578997</v>
      </c>
      <c r="I147" s="31">
        <f t="shared" si="13"/>
        <v>0.48873825952156597</v>
      </c>
      <c r="J147">
        <f>SUMPRODUCT(A148:$A$166,B148:$B$166)/SUM(B148:$B$166)-A147</f>
        <v>6.2629560994312783</v>
      </c>
    </row>
    <row r="148" spans="1:10" x14ac:dyDescent="0.25">
      <c r="A148" s="35">
        <v>82</v>
      </c>
      <c r="B148" s="33">
        <f t="shared" si="7"/>
        <v>3816</v>
      </c>
      <c r="C148" s="33">
        <f t="shared" si="11"/>
        <v>96184</v>
      </c>
      <c r="D148" s="33">
        <f t="shared" si="8"/>
        <v>46967</v>
      </c>
      <c r="E148" s="31">
        <f t="shared" si="9"/>
        <v>0.46966999999999998</v>
      </c>
      <c r="F148" s="31">
        <f t="shared" si="12"/>
        <v>0.53032999999999997</v>
      </c>
      <c r="G148" s="31">
        <f t="shared" si="10"/>
        <v>7.5624256837098697E-2</v>
      </c>
      <c r="H148">
        <f>SUMPRODUCT(A$66:A148,B$66:B148)/SUM(B$66:B148)</f>
        <v>68.254692254920926</v>
      </c>
      <c r="I148" s="31">
        <f t="shared" si="13"/>
        <v>0.52412940616229464</v>
      </c>
      <c r="J148">
        <f>SUMPRODUCT(A149:$A$166,B149:$B$166)/SUM(B149:$B$166)-A148</f>
        <v>5.7285942825346012</v>
      </c>
    </row>
    <row r="149" spans="1:10" x14ac:dyDescent="0.25">
      <c r="A149" s="35">
        <v>83</v>
      </c>
      <c r="B149" s="33">
        <f t="shared" si="7"/>
        <v>4204</v>
      </c>
      <c r="C149" s="33">
        <f t="shared" si="11"/>
        <v>95796</v>
      </c>
      <c r="D149" s="33">
        <f t="shared" si="8"/>
        <v>43151</v>
      </c>
      <c r="E149" s="31">
        <f t="shared" si="9"/>
        <v>0.43151</v>
      </c>
      <c r="F149" s="31">
        <f t="shared" si="12"/>
        <v>0.56848999999999994</v>
      </c>
      <c r="G149" s="31">
        <f t="shared" si="10"/>
        <v>8.9509655715715286E-2</v>
      </c>
      <c r="H149">
        <f>SUMPRODUCT(A$66:A149,B$66:B149)/SUM(B$66:B149)</f>
        <v>69.270027680867443</v>
      </c>
      <c r="I149" s="31">
        <f t="shared" si="13"/>
        <v>0.56279319533521788</v>
      </c>
      <c r="J149">
        <f>SUMPRODUCT(A150:$A$166,B150:$B$166)/SUM(B150:$B$166)-A149</f>
        <v>5.2392683741362021</v>
      </c>
    </row>
    <row r="150" spans="1:10" x14ac:dyDescent="0.25">
      <c r="A150" s="35">
        <v>84</v>
      </c>
      <c r="B150" s="33">
        <f t="shared" si="7"/>
        <v>4535</v>
      </c>
      <c r="C150" s="33">
        <f t="shared" si="11"/>
        <v>95465</v>
      </c>
      <c r="D150" s="33">
        <f t="shared" si="8"/>
        <v>38947</v>
      </c>
      <c r="E150" s="31">
        <f t="shared" si="9"/>
        <v>0.38946999999999998</v>
      </c>
      <c r="F150" s="31">
        <f t="shared" si="12"/>
        <v>0.61053000000000002</v>
      </c>
      <c r="G150" s="31">
        <f t="shared" si="10"/>
        <v>0.10509605802878265</v>
      </c>
      <c r="H150">
        <f>SUMPRODUCT(A$66:A150,B$66:B150)/SUM(B$66:B150)</f>
        <v>70.288513142648043</v>
      </c>
      <c r="I150" s="31">
        <f t="shared" si="13"/>
        <v>0.60538820835486384</v>
      </c>
      <c r="J150">
        <f>SUMPRODUCT(A151:$A$166,B151:$B$166)/SUM(B151:$B$166)-A150</f>
        <v>4.7982670388462481</v>
      </c>
    </row>
    <row r="151" spans="1:10" x14ac:dyDescent="0.25">
      <c r="A151" s="35">
        <v>85</v>
      </c>
      <c r="B151" s="33">
        <f t="shared" si="7"/>
        <v>4731</v>
      </c>
      <c r="C151" s="33">
        <f t="shared" si="11"/>
        <v>95269</v>
      </c>
      <c r="D151" s="33">
        <f t="shared" si="8"/>
        <v>34412</v>
      </c>
      <c r="E151" s="31">
        <f t="shared" si="9"/>
        <v>0.34411999999999998</v>
      </c>
      <c r="F151" s="31">
        <f t="shared" si="12"/>
        <v>0.65588000000000002</v>
      </c>
      <c r="G151" s="31">
        <f t="shared" si="10"/>
        <v>0.12147277068837138</v>
      </c>
      <c r="H151">
        <f>SUMPRODUCT(A$66:A151,B$66:B151)/SUM(B$66:B151)</f>
        <v>71.278288940400174</v>
      </c>
      <c r="I151" s="31">
        <f t="shared" si="13"/>
        <v>0.65133692006849253</v>
      </c>
      <c r="J151">
        <f>SUMPRODUCT(A152:$A$166,B152:$B$166)/SUM(B152:$B$166)-A151</f>
        <v>4.4040996594855244</v>
      </c>
    </row>
    <row r="152" spans="1:10" x14ac:dyDescent="0.25">
      <c r="A152" s="35">
        <v>86</v>
      </c>
      <c r="B152" s="33">
        <f t="shared" si="7"/>
        <v>4706</v>
      </c>
      <c r="C152" s="33">
        <f t="shared" si="11"/>
        <v>95294</v>
      </c>
      <c r="D152" s="33">
        <f t="shared" si="8"/>
        <v>29681</v>
      </c>
      <c r="E152" s="31">
        <f t="shared" si="9"/>
        <v>0.29681000000000002</v>
      </c>
      <c r="F152" s="31">
        <f t="shared" si="12"/>
        <v>0.70318999999999998</v>
      </c>
      <c r="G152" s="31">
        <f t="shared" si="10"/>
        <v>0.13675462048122747</v>
      </c>
      <c r="H152">
        <f>SUMPRODUCT(A$66:A152,B$66:B152)/SUM(B$66:B152)</f>
        <v>72.201719426857707</v>
      </c>
      <c r="I152" s="31">
        <f t="shared" si="13"/>
        <v>0.6992715077459295</v>
      </c>
      <c r="J152">
        <f>SUMPRODUCT(A153:$A$166,B153:$B$166)/SUM(B153:$B$166)-A152</f>
        <v>4.0460428771789196</v>
      </c>
    </row>
    <row r="153" spans="1:10" x14ac:dyDescent="0.25">
      <c r="A153" s="35">
        <v>87</v>
      </c>
      <c r="B153" s="33">
        <f t="shared" si="7"/>
        <v>4523</v>
      </c>
      <c r="C153" s="33">
        <f t="shared" si="11"/>
        <v>95477</v>
      </c>
      <c r="D153" s="33">
        <f t="shared" si="8"/>
        <v>24975</v>
      </c>
      <c r="E153" s="31">
        <f t="shared" si="9"/>
        <v>0.24975</v>
      </c>
      <c r="F153" s="31">
        <f t="shared" si="12"/>
        <v>0.75024999999999997</v>
      </c>
      <c r="G153" s="31">
        <f t="shared" si="10"/>
        <v>0.15238704895387623</v>
      </c>
      <c r="H153">
        <f>SUMPRODUCT(A$66:A153,B$66:B153)/SUM(B$66:B153)</f>
        <v>73.043131191230458</v>
      </c>
      <c r="I153" s="31">
        <f t="shared" si="13"/>
        <v>0.74695279491777866</v>
      </c>
      <c r="J153">
        <f>SUMPRODUCT(A154:$A$166,B154:$B$166)/SUM(B154:$B$166)-A153</f>
        <v>3.7203406421299974</v>
      </c>
    </row>
    <row r="154" spans="1:10" x14ac:dyDescent="0.25">
      <c r="A154" s="35">
        <v>88</v>
      </c>
      <c r="B154" s="33">
        <f t="shared" si="7"/>
        <v>4191</v>
      </c>
      <c r="C154" s="33">
        <f t="shared" si="11"/>
        <v>95809</v>
      </c>
      <c r="D154" s="33">
        <f t="shared" si="8"/>
        <v>20452</v>
      </c>
      <c r="E154" s="31">
        <f t="shared" si="9"/>
        <v>0.20452000000000001</v>
      </c>
      <c r="F154" s="31">
        <f t="shared" si="12"/>
        <v>0.79547999999999996</v>
      </c>
      <c r="G154" s="31">
        <f t="shared" si="10"/>
        <v>0.1678078078078078</v>
      </c>
      <c r="H154">
        <f>SUMPRODUCT(A$66:A154,B$66:B154)/SUM(B$66:B154)</f>
        <v>73.791698014067521</v>
      </c>
      <c r="I154" s="31">
        <f t="shared" si="13"/>
        <v>0.79277992238872508</v>
      </c>
      <c r="J154">
        <f>SUMPRODUCT(A155:$A$166,B155:$B$166)/SUM(B155:$B$166)-A154</f>
        <v>3.4223262114401791</v>
      </c>
    </row>
    <row r="155" spans="1:10" x14ac:dyDescent="0.25">
      <c r="A155" s="35">
        <v>89</v>
      </c>
      <c r="B155" s="33">
        <f t="shared" si="7"/>
        <v>3747</v>
      </c>
      <c r="C155" s="33">
        <f t="shared" si="11"/>
        <v>96253</v>
      </c>
      <c r="D155" s="33">
        <f t="shared" si="8"/>
        <v>16261</v>
      </c>
      <c r="E155" s="31">
        <f t="shared" si="9"/>
        <v>0.16261</v>
      </c>
      <c r="F155" s="31">
        <f t="shared" si="12"/>
        <v>0.83738999999999997</v>
      </c>
      <c r="G155" s="31">
        <f t="shared" si="10"/>
        <v>0.18320946606688832</v>
      </c>
      <c r="H155">
        <f>SUMPRODUCT(A$66:A155,B$66:B155)/SUM(B$66:B155)</f>
        <v>74.443065176142468</v>
      </c>
      <c r="I155" s="31">
        <f t="shared" si="13"/>
        <v>0.8352432191454654</v>
      </c>
      <c r="J155">
        <f>SUMPRODUCT(A156:$A$166,B156:$B$166)/SUM(B156:$B$166)-A155</f>
        <v>3.1487914198815474</v>
      </c>
    </row>
    <row r="156" spans="1:10" x14ac:dyDescent="0.25">
      <c r="A156" s="35">
        <v>90</v>
      </c>
      <c r="B156" s="33">
        <f t="shared" si="7"/>
        <v>3254</v>
      </c>
      <c r="C156" s="33">
        <f t="shared" si="11"/>
        <v>96746</v>
      </c>
      <c r="D156" s="33">
        <f t="shared" si="8"/>
        <v>12514</v>
      </c>
      <c r="E156" s="31">
        <f t="shared" si="9"/>
        <v>0.12514</v>
      </c>
      <c r="F156" s="31">
        <f t="shared" si="12"/>
        <v>0.87485999999999997</v>
      </c>
      <c r="G156" s="31">
        <f t="shared" si="10"/>
        <v>0.20011069429924358</v>
      </c>
      <c r="H156">
        <f>SUMPRODUCT(A$66:A156,B$66:B156)/SUM(B$66:B156)</f>
        <v>75.000947762838877</v>
      </c>
      <c r="I156" s="31">
        <f t="shared" si="13"/>
        <v>0.87320789892296624</v>
      </c>
      <c r="J156">
        <f>SUMPRODUCT(A157:$A$166,B157:$B$166)/SUM(B157:$B$166)-A156</f>
        <v>2.9055194805194873</v>
      </c>
    </row>
    <row r="157" spans="1:10" x14ac:dyDescent="0.25">
      <c r="A157" s="35">
        <v>91</v>
      </c>
      <c r="B157" s="33">
        <f t="shared" si="7"/>
        <v>2676</v>
      </c>
      <c r="C157" s="33">
        <f t="shared" si="11"/>
        <v>97324</v>
      </c>
      <c r="D157" s="33">
        <f t="shared" si="8"/>
        <v>9260</v>
      </c>
      <c r="E157" s="31">
        <f t="shared" si="9"/>
        <v>9.2600000000000002E-2</v>
      </c>
      <c r="F157" s="31">
        <f t="shared" si="12"/>
        <v>0.90739999999999998</v>
      </c>
      <c r="G157" s="31">
        <f t="shared" si="10"/>
        <v>0.21384049864152149</v>
      </c>
      <c r="H157">
        <f>SUMPRODUCT(A$66:A157,B$66:B157)/SUM(B$66:B157)</f>
        <v>75.459257514772631</v>
      </c>
      <c r="I157" s="31">
        <f t="shared" si="13"/>
        <v>0.90617749273027548</v>
      </c>
      <c r="J157">
        <f>SUMPRODUCT(A158:$A$166,B158:$B$166)/SUM(B158:$B$166)-A157</f>
        <v>2.6823583180987214</v>
      </c>
    </row>
    <row r="158" spans="1:10" x14ac:dyDescent="0.25">
      <c r="A158" s="35">
        <v>92</v>
      </c>
      <c r="B158" s="33">
        <f t="shared" si="7"/>
        <v>2106</v>
      </c>
      <c r="C158" s="33">
        <f t="shared" si="11"/>
        <v>97894</v>
      </c>
      <c r="D158" s="33">
        <f t="shared" si="8"/>
        <v>6584</v>
      </c>
      <c r="E158" s="31">
        <f t="shared" si="9"/>
        <v>6.5839999999999996E-2</v>
      </c>
      <c r="F158" s="31">
        <f t="shared" si="12"/>
        <v>0.93415999999999999</v>
      </c>
      <c r="G158" s="31">
        <f t="shared" si="10"/>
        <v>0.22742980561555076</v>
      </c>
      <c r="H158">
        <f>SUMPRODUCT(A$66:A158,B$66:B158)/SUM(B$66:B158)</f>
        <v>75.823935847239383</v>
      </c>
      <c r="I158" s="31">
        <f t="shared" si="13"/>
        <v>0.93329077884839462</v>
      </c>
      <c r="J158">
        <f>SUMPRODUCT(A159:$A$166,B159:$B$166)/SUM(B159:$B$166)-A158</f>
        <v>2.4771197846567929</v>
      </c>
    </row>
    <row r="159" spans="1:10" x14ac:dyDescent="0.25">
      <c r="A159" s="35">
        <v>93</v>
      </c>
      <c r="B159" s="33">
        <f t="shared" si="7"/>
        <v>1578</v>
      </c>
      <c r="C159" s="33">
        <f t="shared" si="11"/>
        <v>98422</v>
      </c>
      <c r="D159" s="33">
        <f t="shared" si="8"/>
        <v>4479</v>
      </c>
      <c r="E159" s="31">
        <f t="shared" si="9"/>
        <v>4.4790000000000003E-2</v>
      </c>
      <c r="F159" s="31">
        <f t="shared" si="12"/>
        <v>0.95521</v>
      </c>
      <c r="G159" s="31">
        <f t="shared" si="10"/>
        <v>0.23967193195625761</v>
      </c>
      <c r="H159">
        <f>SUMPRODUCT(A$66:A159,B$66:B159)/SUM(B$66:B159)</f>
        <v>76.103069001029866</v>
      </c>
      <c r="I159" s="31">
        <f t="shared" si="13"/>
        <v>0.95461868141888817</v>
      </c>
      <c r="J159">
        <f>SUMPRODUCT(A160:$A$166,B160:$B$166)/SUM(B160:$B$166)-A159</f>
        <v>2.2864583333333286</v>
      </c>
    </row>
    <row r="160" spans="1:10" x14ac:dyDescent="0.25">
      <c r="A160" s="35">
        <v>94</v>
      </c>
      <c r="B160" s="33">
        <f t="shared" si="7"/>
        <v>1121</v>
      </c>
      <c r="C160" s="33">
        <f t="shared" si="11"/>
        <v>98879</v>
      </c>
      <c r="D160" s="33">
        <f t="shared" si="8"/>
        <v>2901</v>
      </c>
      <c r="E160" s="31">
        <f t="shared" si="9"/>
        <v>2.9010000000000001E-2</v>
      </c>
      <c r="F160" s="31">
        <f t="shared" si="12"/>
        <v>0.97099000000000002</v>
      </c>
      <c r="G160" s="31">
        <f t="shared" si="10"/>
        <v>0.2502790801518196</v>
      </c>
      <c r="H160">
        <f>SUMPRODUCT(A$66:A160,B$66:B160)/SUM(B$66:B160)</f>
        <v>76.30732735362092</v>
      </c>
      <c r="I160" s="31">
        <f t="shared" si="13"/>
        <v>0.97060700933159061</v>
      </c>
      <c r="J160">
        <f>SUMPRODUCT(A161:$A$166,B161:$B$166)/SUM(B161:$B$166)-A160</f>
        <v>2.1063104036384317</v>
      </c>
    </row>
    <row r="161" spans="1:10" x14ac:dyDescent="0.25">
      <c r="A161" s="35">
        <v>95</v>
      </c>
      <c r="B161" s="33">
        <f t="shared" si="7"/>
        <v>751</v>
      </c>
      <c r="C161" s="33">
        <f t="shared" si="11"/>
        <v>99249</v>
      </c>
      <c r="D161" s="33">
        <f t="shared" si="8"/>
        <v>1779</v>
      </c>
      <c r="E161" s="31">
        <f t="shared" si="9"/>
        <v>1.779E-2</v>
      </c>
      <c r="F161" s="31">
        <f t="shared" si="12"/>
        <v>0.98221000000000003</v>
      </c>
      <c r="G161" s="31">
        <f t="shared" si="10"/>
        <v>0.25887624956911409</v>
      </c>
      <c r="H161">
        <f>SUMPRODUCT(A$66:A161,B$66:B161)/SUM(B$66:B161)</f>
        <v>76.449167441296524</v>
      </c>
      <c r="I161" s="31">
        <f t="shared" si="13"/>
        <v>0.98197513602237152</v>
      </c>
      <c r="J161">
        <f>SUMPRODUCT(A162:$A$166,B162:$B$166)/SUM(B162:$B$166)-A161</f>
        <v>1.9305555555555571</v>
      </c>
    </row>
    <row r="162" spans="1:10" x14ac:dyDescent="0.25">
      <c r="A162" s="35">
        <v>96</v>
      </c>
      <c r="B162" s="33">
        <f t="shared" si="7"/>
        <v>472</v>
      </c>
      <c r="C162" s="33">
        <f t="shared" si="11"/>
        <v>99528</v>
      </c>
      <c r="D162" s="33">
        <f t="shared" si="8"/>
        <v>1028</v>
      </c>
      <c r="E162" s="31">
        <f>D162/100000</f>
        <v>1.0279999999999999E-2</v>
      </c>
      <c r="F162" s="31">
        <f t="shared" si="12"/>
        <v>0.98972000000000004</v>
      </c>
      <c r="G162" s="31">
        <f t="shared" si="10"/>
        <v>0.26531759415401912</v>
      </c>
      <c r="H162">
        <f>SUMPRODUCT(A$66:A162,B$66:B162)/SUM(B$66:B162)</f>
        <v>76.541963316037169</v>
      </c>
      <c r="I162" s="31">
        <f t="shared" si="13"/>
        <v>0.98958428321022929</v>
      </c>
      <c r="J162">
        <f>SUMPRODUCT(A163:$A$166,B163:$B$166)/SUM(B163:$B$166)-A162</f>
        <v>1.75</v>
      </c>
    </row>
    <row r="163" spans="1:10" x14ac:dyDescent="0.25">
      <c r="A163" s="35">
        <v>97</v>
      </c>
      <c r="B163" s="33">
        <f t="shared" si="7"/>
        <v>277</v>
      </c>
      <c r="C163" s="33">
        <f t="shared" si="11"/>
        <v>99723</v>
      </c>
      <c r="D163" s="33">
        <f t="shared" si="8"/>
        <v>556</v>
      </c>
      <c r="E163" s="31">
        <f>D163/100000</f>
        <v>5.5599999999999998E-3</v>
      </c>
      <c r="F163" s="31">
        <f t="shared" si="12"/>
        <v>0.99443999999999999</v>
      </c>
      <c r="G163" s="31">
        <f t="shared" si="10"/>
        <v>0.26945525291828792</v>
      </c>
      <c r="H163">
        <f>SUMPRODUCT(A$66:A163,B$66:B163)/SUM(B$66:B163)</f>
        <v>76.598790625846107</v>
      </c>
      <c r="I163" s="31">
        <f t="shared" si="13"/>
        <v>0.99436659675572714</v>
      </c>
      <c r="J163">
        <f>SUMPRODUCT(A164:$A$166,B164:$B$166)/SUM(B164:$B$166)-A163</f>
        <v>1.5521235521235468</v>
      </c>
    </row>
    <row r="164" spans="1:10" x14ac:dyDescent="0.25">
      <c r="A164" s="35">
        <v>98</v>
      </c>
      <c r="B164" s="33">
        <f t="shared" si="7"/>
        <v>150</v>
      </c>
      <c r="C164" s="33">
        <f t="shared" si="11"/>
        <v>99850</v>
      </c>
      <c r="D164" s="33">
        <f t="shared" si="8"/>
        <v>279</v>
      </c>
      <c r="E164" s="31">
        <f>D164/100000</f>
        <v>2.7899999999999999E-3</v>
      </c>
      <c r="F164" s="31">
        <f t="shared" si="12"/>
        <v>0.99721000000000004</v>
      </c>
      <c r="G164" s="31">
        <f t="shared" si="10"/>
        <v>0.26978417266187049</v>
      </c>
      <c r="H164">
        <f>SUMPRODUCT(A$66:A164,B$66:B164)/SUM(B$66:B164)</f>
        <v>76.630933904737105</v>
      </c>
      <c r="I164" s="31">
        <f t="shared" si="13"/>
        <v>0.99717316635764008</v>
      </c>
      <c r="J164">
        <f>SUMPRODUCT(A165:$A$166,B165:$B$166)/SUM(B165:$B$166)-A164</f>
        <v>1.3119266055045813</v>
      </c>
    </row>
    <row r="165" spans="1:10" x14ac:dyDescent="0.25">
      <c r="A165" s="35">
        <v>99</v>
      </c>
      <c r="B165" s="33">
        <f t="shared" si="7"/>
        <v>75</v>
      </c>
      <c r="C165" s="33">
        <f t="shared" si="11"/>
        <v>99925</v>
      </c>
      <c r="D165" s="33">
        <f t="shared" si="8"/>
        <v>130</v>
      </c>
      <c r="E165" s="31">
        <f>D165/100000</f>
        <v>1.2999999999999999E-3</v>
      </c>
      <c r="F165" s="31">
        <f t="shared" si="12"/>
        <v>0.99870000000000003</v>
      </c>
      <c r="G165" s="31">
        <f t="shared" si="10"/>
        <v>0.26881720430107525</v>
      </c>
      <c r="H165">
        <f>SUMPRODUCT(A$66:A165,B$66:B165)/SUM(B$66:B165)</f>
        <v>76.647719768675088</v>
      </c>
      <c r="I165" s="31">
        <f t="shared" si="13"/>
        <v>0.99868283737094343</v>
      </c>
      <c r="J165">
        <f>SUMPRODUCT(A166:$A$166,B166:$B$166)/SUM(B166:$B$166)-A165</f>
        <v>1</v>
      </c>
    </row>
    <row r="166" spans="1:10" ht="13.8" thickBot="1" x14ac:dyDescent="0.3">
      <c r="A166" s="36">
        <v>100</v>
      </c>
      <c r="B166" s="33">
        <f t="shared" si="7"/>
        <v>34</v>
      </c>
      <c r="C166" s="33">
        <f t="shared" si="11"/>
        <v>99966</v>
      </c>
      <c r="D166" s="33">
        <f t="shared" si="8"/>
        <v>55</v>
      </c>
      <c r="E166" s="31">
        <f>D166/100000</f>
        <v>5.5000000000000003E-4</v>
      </c>
      <c r="F166" s="31">
        <f t="shared" si="12"/>
        <v>0.99944999999999995</v>
      </c>
      <c r="G166" s="31">
        <f t="shared" si="10"/>
        <v>0.26153846153846155</v>
      </c>
      <c r="H166">
        <f>SUMPRODUCT(A$66:A166,B$66:B166)/SUM(B$66:B166)</f>
        <v>76.655661132226442</v>
      </c>
      <c r="I166" s="31">
        <f t="shared" si="13"/>
        <v>0.99944273888770674</v>
      </c>
      <c r="J166">
        <f>SUMPRODUCT(A$166:$A167,B$166:$B167)/SUM(B$166:$B167)-A166</f>
        <v>0</v>
      </c>
    </row>
    <row r="167" spans="1:10" ht="13.8" thickTop="1" x14ac:dyDescent="0.25"/>
  </sheetData>
  <mergeCells count="11">
    <mergeCell ref="H61:H64"/>
    <mergeCell ref="I61:I64"/>
    <mergeCell ref="A2:G2"/>
    <mergeCell ref="I2:O2"/>
    <mergeCell ref="B61:B63"/>
    <mergeCell ref="C61:C63"/>
    <mergeCell ref="D61:D63"/>
    <mergeCell ref="E61:E63"/>
    <mergeCell ref="F61:F63"/>
    <mergeCell ref="G61:G63"/>
    <mergeCell ref="J61:J64"/>
  </mergeCells>
  <phoneticPr fontId="3" type="noConversion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7"/>
  <sheetViews>
    <sheetView topLeftCell="A58" zoomScaleNormal="100" workbookViewId="0">
      <selection activeCell="A58" sqref="A58"/>
    </sheetView>
  </sheetViews>
  <sheetFormatPr defaultRowHeight="13.2" x14ac:dyDescent="0.25"/>
  <cols>
    <col min="1" max="1" width="13.33203125" customWidth="1"/>
    <col min="2" max="2" width="11.88671875" customWidth="1"/>
    <col min="3" max="3" width="12.44140625" customWidth="1"/>
    <col min="4" max="8" width="11.88671875" customWidth="1"/>
    <col min="9" max="9" width="13.33203125" customWidth="1"/>
    <col min="10" max="10" width="11.88671875" customWidth="1"/>
    <col min="11" max="11" width="12.44140625" customWidth="1"/>
    <col min="12" max="15" width="11.88671875" customWidth="1"/>
  </cols>
  <sheetData>
    <row r="1" spans="1:15" ht="14.25" customHeight="1" x14ac:dyDescent="0.25"/>
    <row r="2" spans="1:15" ht="29.25" customHeight="1" x14ac:dyDescent="0.25">
      <c r="A2" s="85" t="s">
        <v>45</v>
      </c>
      <c r="B2" s="85"/>
      <c r="C2" s="85"/>
      <c r="D2" s="85"/>
      <c r="E2" s="85"/>
      <c r="F2" s="85"/>
      <c r="G2" s="85"/>
      <c r="I2" s="85" t="s">
        <v>46</v>
      </c>
      <c r="J2" s="85"/>
      <c r="K2" s="85"/>
      <c r="L2" s="85"/>
      <c r="M2" s="85"/>
      <c r="N2" s="85"/>
      <c r="O2" s="85"/>
    </row>
    <row r="3" spans="1:15" s="9" customFormat="1" ht="32.25" customHeight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/>
      <c r="I3" s="6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8" t="s">
        <v>6</v>
      </c>
    </row>
    <row r="4" spans="1:15" s="9" customFormat="1" ht="9.75" customHeight="1" x14ac:dyDescent="0.25">
      <c r="A4" s="1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/>
      <c r="I4" s="1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1" t="s">
        <v>13</v>
      </c>
    </row>
    <row r="5" spans="1:15" s="15" customFormat="1" ht="8.4" x14ac:dyDescent="0.1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4">
        <v>7</v>
      </c>
      <c r="I5" s="12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4">
        <v>7</v>
      </c>
    </row>
    <row r="6" spans="1:15" ht="11.1" customHeight="1" x14ac:dyDescent="0.25">
      <c r="A6" s="16">
        <v>0</v>
      </c>
      <c r="B6" s="17">
        <v>2.7420000000000001E-3</v>
      </c>
      <c r="C6" s="83">
        <v>100000</v>
      </c>
      <c r="D6" s="18">
        <v>274</v>
      </c>
      <c r="E6" s="83">
        <v>99826</v>
      </c>
      <c r="F6" s="83">
        <v>8302724</v>
      </c>
      <c r="G6" s="2">
        <v>83.03</v>
      </c>
      <c r="I6" s="16">
        <v>50</v>
      </c>
      <c r="J6" s="17">
        <v>2.1619999999999999E-3</v>
      </c>
      <c r="K6" s="83">
        <v>97601</v>
      </c>
      <c r="L6" s="18">
        <v>211</v>
      </c>
      <c r="M6" s="83">
        <v>97496</v>
      </c>
      <c r="N6" s="83">
        <v>3342097</v>
      </c>
      <c r="O6" s="2">
        <v>34.24</v>
      </c>
    </row>
    <row r="7" spans="1:15" ht="11.1" customHeight="1" x14ac:dyDescent="0.25">
      <c r="A7" s="19">
        <v>1</v>
      </c>
      <c r="B7" s="20">
        <v>2.0000000000000001E-4</v>
      </c>
      <c r="C7" s="83">
        <v>99726</v>
      </c>
      <c r="D7" s="21">
        <v>20</v>
      </c>
      <c r="E7" s="83">
        <v>99716</v>
      </c>
      <c r="F7" s="83">
        <v>8202898</v>
      </c>
      <c r="G7" s="3">
        <v>82.25</v>
      </c>
      <c r="I7" s="19">
        <v>51</v>
      </c>
      <c r="J7" s="20">
        <v>2.0950000000000001E-3</v>
      </c>
      <c r="K7" s="83">
        <v>97390</v>
      </c>
      <c r="L7" s="21">
        <v>204</v>
      </c>
      <c r="M7" s="83">
        <v>97288</v>
      </c>
      <c r="N7" s="83">
        <v>3244601</v>
      </c>
      <c r="O7" s="3">
        <v>33.32</v>
      </c>
    </row>
    <row r="8" spans="1:15" ht="11.1" customHeight="1" x14ac:dyDescent="0.25">
      <c r="A8" s="19">
        <v>2</v>
      </c>
      <c r="B8" s="20">
        <v>2.1900000000000001E-4</v>
      </c>
      <c r="C8" s="83">
        <v>99706</v>
      </c>
      <c r="D8" s="21">
        <v>22</v>
      </c>
      <c r="E8" s="83">
        <v>99695</v>
      </c>
      <c r="F8" s="83">
        <v>8103182</v>
      </c>
      <c r="G8" s="3">
        <v>81.27</v>
      </c>
      <c r="I8" s="19">
        <v>52</v>
      </c>
      <c r="J8" s="20">
        <v>1.9559999999999998E-3</v>
      </c>
      <c r="K8" s="83">
        <v>97186</v>
      </c>
      <c r="L8" s="21">
        <v>190</v>
      </c>
      <c r="M8" s="83">
        <v>97091</v>
      </c>
      <c r="N8" s="83">
        <v>3147313</v>
      </c>
      <c r="O8" s="3">
        <v>32.380000000000003</v>
      </c>
    </row>
    <row r="9" spans="1:15" ht="11.1" customHeight="1" x14ac:dyDescent="0.25">
      <c r="A9" s="19">
        <v>3</v>
      </c>
      <c r="B9" s="20">
        <v>1.25E-4</v>
      </c>
      <c r="C9" s="83">
        <v>99684</v>
      </c>
      <c r="D9" s="21">
        <v>12</v>
      </c>
      <c r="E9" s="83">
        <v>99678</v>
      </c>
      <c r="F9" s="83">
        <v>8003487</v>
      </c>
      <c r="G9" s="3">
        <v>80.290000000000006</v>
      </c>
      <c r="I9" s="19">
        <v>53</v>
      </c>
      <c r="J9" s="20">
        <v>2.5460000000000001E-3</v>
      </c>
      <c r="K9" s="83">
        <v>96996</v>
      </c>
      <c r="L9" s="21">
        <v>247</v>
      </c>
      <c r="M9" s="83">
        <v>96872</v>
      </c>
      <c r="N9" s="83">
        <v>3050222</v>
      </c>
      <c r="O9" s="3">
        <v>31.45</v>
      </c>
    </row>
    <row r="10" spans="1:15" ht="11.1" customHeight="1" x14ac:dyDescent="0.25">
      <c r="A10" s="19">
        <v>4</v>
      </c>
      <c r="B10" s="20">
        <v>8.3999999999999995E-5</v>
      </c>
      <c r="C10" s="83">
        <v>99672</v>
      </c>
      <c r="D10" s="21">
        <v>8</v>
      </c>
      <c r="E10" s="83">
        <v>99667</v>
      </c>
      <c r="F10" s="83">
        <v>7903809</v>
      </c>
      <c r="G10" s="3">
        <v>79.3</v>
      </c>
      <c r="I10" s="19">
        <v>54</v>
      </c>
      <c r="J10" s="20">
        <v>2.4840000000000001E-3</v>
      </c>
      <c r="K10" s="83">
        <v>96749</v>
      </c>
      <c r="L10" s="21">
        <v>240</v>
      </c>
      <c r="M10" s="83">
        <v>96629</v>
      </c>
      <c r="N10" s="83">
        <v>2953350</v>
      </c>
      <c r="O10" s="3">
        <v>30.53</v>
      </c>
    </row>
    <row r="11" spans="1:15" ht="11.1" customHeight="1" x14ac:dyDescent="0.25">
      <c r="A11" s="19">
        <v>5</v>
      </c>
      <c r="B11" s="20">
        <v>9.2999999999999997E-5</v>
      </c>
      <c r="C11" s="83">
        <v>99663</v>
      </c>
      <c r="D11" s="21">
        <v>9</v>
      </c>
      <c r="E11" s="83">
        <v>99659</v>
      </c>
      <c r="F11" s="83">
        <v>7804142</v>
      </c>
      <c r="G11" s="3">
        <v>78.31</v>
      </c>
      <c r="I11" s="19">
        <v>55</v>
      </c>
      <c r="J11" s="20">
        <v>2.7239999999999999E-3</v>
      </c>
      <c r="K11" s="83">
        <v>96508</v>
      </c>
      <c r="L11" s="21">
        <v>263</v>
      </c>
      <c r="M11" s="83">
        <v>96377</v>
      </c>
      <c r="N11" s="83">
        <v>2856721</v>
      </c>
      <c r="O11" s="3">
        <v>29.6</v>
      </c>
    </row>
    <row r="12" spans="1:15" ht="11.1" customHeight="1" x14ac:dyDescent="0.25">
      <c r="A12" s="19">
        <v>6</v>
      </c>
      <c r="B12" s="20">
        <v>7.2000000000000002E-5</v>
      </c>
      <c r="C12" s="83">
        <v>99654</v>
      </c>
      <c r="D12" s="21">
        <v>7</v>
      </c>
      <c r="E12" s="83">
        <v>99650</v>
      </c>
      <c r="F12" s="83">
        <v>7704483</v>
      </c>
      <c r="G12" s="3">
        <v>77.31</v>
      </c>
      <c r="I12" s="19">
        <v>56</v>
      </c>
      <c r="J12" s="20">
        <v>2.8470000000000001E-3</v>
      </c>
      <c r="K12" s="83">
        <v>96246</v>
      </c>
      <c r="L12" s="21">
        <v>274</v>
      </c>
      <c r="M12" s="83">
        <v>96109</v>
      </c>
      <c r="N12" s="83">
        <v>2760344</v>
      </c>
      <c r="O12" s="3">
        <v>28.68</v>
      </c>
    </row>
    <row r="13" spans="1:15" ht="11.1" customHeight="1" x14ac:dyDescent="0.25">
      <c r="A13" s="19">
        <v>7</v>
      </c>
      <c r="B13" s="20">
        <v>9.0000000000000006E-5</v>
      </c>
      <c r="C13" s="83">
        <v>99647</v>
      </c>
      <c r="D13" s="21">
        <v>9</v>
      </c>
      <c r="E13" s="83">
        <v>99642</v>
      </c>
      <c r="F13" s="83">
        <v>7604833</v>
      </c>
      <c r="G13" s="3">
        <v>76.319999999999993</v>
      </c>
      <c r="I13" s="19">
        <v>57</v>
      </c>
      <c r="J13" s="20">
        <v>3.0400000000000002E-3</v>
      </c>
      <c r="K13" s="83">
        <v>95972</v>
      </c>
      <c r="L13" s="21">
        <v>292</v>
      </c>
      <c r="M13" s="83">
        <v>95826</v>
      </c>
      <c r="N13" s="83">
        <v>2664236</v>
      </c>
      <c r="O13" s="3">
        <v>27.76</v>
      </c>
    </row>
    <row r="14" spans="1:15" ht="11.1" customHeight="1" x14ac:dyDescent="0.25">
      <c r="A14" s="19">
        <v>8</v>
      </c>
      <c r="B14" s="20">
        <v>1.08E-4</v>
      </c>
      <c r="C14" s="83">
        <v>99638</v>
      </c>
      <c r="D14" s="21">
        <v>11</v>
      </c>
      <c r="E14" s="83">
        <v>99633</v>
      </c>
      <c r="F14" s="83">
        <v>7505190</v>
      </c>
      <c r="G14" s="3">
        <v>75.319999999999993</v>
      </c>
      <c r="I14" s="19">
        <v>58</v>
      </c>
      <c r="J14" s="20">
        <v>3.388E-3</v>
      </c>
      <c r="K14" s="83">
        <v>95680</v>
      </c>
      <c r="L14" s="21">
        <v>324</v>
      </c>
      <c r="M14" s="83">
        <v>95518</v>
      </c>
      <c r="N14" s="83">
        <v>2568410</v>
      </c>
      <c r="O14" s="3">
        <v>26.84</v>
      </c>
    </row>
    <row r="15" spans="1:15" ht="11.1" customHeight="1" x14ac:dyDescent="0.25">
      <c r="A15" s="19">
        <v>9</v>
      </c>
      <c r="B15" s="20">
        <v>8.7999999999999998E-5</v>
      </c>
      <c r="C15" s="83">
        <v>99627</v>
      </c>
      <c r="D15" s="21">
        <v>9</v>
      </c>
      <c r="E15" s="83">
        <v>99623</v>
      </c>
      <c r="F15" s="83">
        <v>7405558</v>
      </c>
      <c r="G15" s="3">
        <v>74.33</v>
      </c>
      <c r="I15" s="19">
        <v>59</v>
      </c>
      <c r="J15" s="20">
        <v>3.4039999999999999E-3</v>
      </c>
      <c r="K15" s="83">
        <v>95356</v>
      </c>
      <c r="L15" s="21">
        <v>325</v>
      </c>
      <c r="M15" s="83">
        <v>95193</v>
      </c>
      <c r="N15" s="83">
        <v>2472892</v>
      </c>
      <c r="O15" s="3">
        <v>25.93</v>
      </c>
    </row>
    <row r="16" spans="1:15" ht="11.1" customHeight="1" x14ac:dyDescent="0.25">
      <c r="A16" s="19">
        <v>10</v>
      </c>
      <c r="B16" s="20">
        <v>1.16E-4</v>
      </c>
      <c r="C16" s="83">
        <v>99618</v>
      </c>
      <c r="D16" s="21">
        <v>12</v>
      </c>
      <c r="E16" s="83">
        <v>99613</v>
      </c>
      <c r="F16" s="83">
        <v>7305935</v>
      </c>
      <c r="G16" s="3">
        <v>73.34</v>
      </c>
      <c r="I16" s="19">
        <v>60</v>
      </c>
      <c r="J16" s="20">
        <v>3.7399999999999998E-3</v>
      </c>
      <c r="K16" s="83">
        <v>95031</v>
      </c>
      <c r="L16" s="21">
        <v>355</v>
      </c>
      <c r="M16" s="83">
        <v>94853</v>
      </c>
      <c r="N16" s="83">
        <v>2377699</v>
      </c>
      <c r="O16" s="3">
        <v>25.02</v>
      </c>
    </row>
    <row r="17" spans="1:15" ht="11.1" customHeight="1" x14ac:dyDescent="0.25">
      <c r="A17" s="19">
        <v>11</v>
      </c>
      <c r="B17" s="20">
        <v>9.6000000000000002E-5</v>
      </c>
      <c r="C17" s="83">
        <v>99607</v>
      </c>
      <c r="D17" s="21">
        <v>10</v>
      </c>
      <c r="E17" s="83">
        <v>99602</v>
      </c>
      <c r="F17" s="83">
        <v>7206322</v>
      </c>
      <c r="G17" s="3">
        <v>72.349999999999994</v>
      </c>
      <c r="I17" s="19">
        <v>61</v>
      </c>
      <c r="J17" s="20">
        <v>4.4079999999999996E-3</v>
      </c>
      <c r="K17" s="83">
        <v>94675</v>
      </c>
      <c r="L17" s="21">
        <v>417</v>
      </c>
      <c r="M17" s="83">
        <v>94467</v>
      </c>
      <c r="N17" s="83">
        <v>2282846</v>
      </c>
      <c r="O17" s="3">
        <v>24.11</v>
      </c>
    </row>
    <row r="18" spans="1:15" ht="11.1" customHeight="1" x14ac:dyDescent="0.25">
      <c r="A18" s="19">
        <v>12</v>
      </c>
      <c r="B18" s="20">
        <v>5.5000000000000002E-5</v>
      </c>
      <c r="C18" s="83">
        <v>99597</v>
      </c>
      <c r="D18" s="21">
        <v>6</v>
      </c>
      <c r="E18" s="83">
        <v>99595</v>
      </c>
      <c r="F18" s="83">
        <v>7106720</v>
      </c>
      <c r="G18" s="3">
        <v>71.349999999999994</v>
      </c>
      <c r="I18" s="19">
        <v>62</v>
      </c>
      <c r="J18" s="20">
        <v>4.4999999999999997E-3</v>
      </c>
      <c r="K18" s="83">
        <v>94258</v>
      </c>
      <c r="L18" s="21">
        <v>424</v>
      </c>
      <c r="M18" s="83">
        <v>94046</v>
      </c>
      <c r="N18" s="83">
        <v>2188379</v>
      </c>
      <c r="O18" s="3">
        <v>23.22</v>
      </c>
    </row>
    <row r="19" spans="1:15" ht="11.1" customHeight="1" x14ac:dyDescent="0.25">
      <c r="A19" s="19">
        <v>13</v>
      </c>
      <c r="B19" s="20">
        <v>6.2000000000000003E-5</v>
      </c>
      <c r="C19" s="83">
        <v>99592</v>
      </c>
      <c r="D19" s="21">
        <v>6</v>
      </c>
      <c r="E19" s="83">
        <v>99589</v>
      </c>
      <c r="F19" s="83">
        <v>7007126</v>
      </c>
      <c r="G19" s="3">
        <v>70.36</v>
      </c>
      <c r="I19" s="19">
        <v>63</v>
      </c>
      <c r="J19" s="20">
        <v>4.8279999999999998E-3</v>
      </c>
      <c r="K19" s="83">
        <v>93834</v>
      </c>
      <c r="L19" s="21">
        <v>453</v>
      </c>
      <c r="M19" s="83">
        <v>93608</v>
      </c>
      <c r="N19" s="83">
        <v>2094333</v>
      </c>
      <c r="O19" s="3">
        <v>22.32</v>
      </c>
    </row>
    <row r="20" spans="1:15" ht="11.1" customHeight="1" x14ac:dyDescent="0.25">
      <c r="A20" s="19">
        <v>14</v>
      </c>
      <c r="B20" s="20">
        <v>1E-4</v>
      </c>
      <c r="C20" s="83">
        <v>99586</v>
      </c>
      <c r="D20" s="21">
        <v>10</v>
      </c>
      <c r="E20" s="83">
        <v>99581</v>
      </c>
      <c r="F20" s="83">
        <v>6907537</v>
      </c>
      <c r="G20" s="3">
        <v>69.36</v>
      </c>
      <c r="I20" s="19">
        <v>64</v>
      </c>
      <c r="J20" s="20">
        <v>5.6930000000000001E-3</v>
      </c>
      <c r="K20" s="83">
        <v>93381</v>
      </c>
      <c r="L20" s="21">
        <v>532</v>
      </c>
      <c r="M20" s="83">
        <v>93115</v>
      </c>
      <c r="N20" s="83">
        <v>2000726</v>
      </c>
      <c r="O20" s="3">
        <v>21.43</v>
      </c>
    </row>
    <row r="21" spans="1:15" ht="11.1" customHeight="1" x14ac:dyDescent="0.25">
      <c r="A21" s="19">
        <v>15</v>
      </c>
      <c r="B21" s="20">
        <v>1.3799999999999999E-4</v>
      </c>
      <c r="C21" s="83">
        <v>99576</v>
      </c>
      <c r="D21" s="21">
        <v>14</v>
      </c>
      <c r="E21" s="83">
        <v>99569</v>
      </c>
      <c r="F21" s="83">
        <v>6807957</v>
      </c>
      <c r="G21" s="3">
        <v>68.37</v>
      </c>
      <c r="I21" s="19">
        <v>65</v>
      </c>
      <c r="J21" s="20">
        <v>5.862E-3</v>
      </c>
      <c r="K21" s="83">
        <v>92849</v>
      </c>
      <c r="L21" s="21">
        <v>544</v>
      </c>
      <c r="M21" s="83">
        <v>92577</v>
      </c>
      <c r="N21" s="83">
        <v>1907610</v>
      </c>
      <c r="O21" s="3">
        <v>20.55</v>
      </c>
    </row>
    <row r="22" spans="1:15" ht="11.1" customHeight="1" x14ac:dyDescent="0.25">
      <c r="A22" s="19">
        <v>16</v>
      </c>
      <c r="B22" s="20">
        <v>1.02E-4</v>
      </c>
      <c r="C22" s="83">
        <v>99562</v>
      </c>
      <c r="D22" s="21">
        <v>10</v>
      </c>
      <c r="E22" s="83">
        <v>99557</v>
      </c>
      <c r="F22" s="83">
        <v>6708388</v>
      </c>
      <c r="G22" s="3">
        <v>67.38</v>
      </c>
      <c r="I22" s="19">
        <v>66</v>
      </c>
      <c r="J22" s="20">
        <v>6.4739999999999997E-3</v>
      </c>
      <c r="K22" s="83">
        <v>92305</v>
      </c>
      <c r="L22" s="21">
        <v>598</v>
      </c>
      <c r="M22" s="83">
        <v>92006</v>
      </c>
      <c r="N22" s="83">
        <v>1815033</v>
      </c>
      <c r="O22" s="3">
        <v>19.66</v>
      </c>
    </row>
    <row r="23" spans="1:15" ht="11.1" customHeight="1" x14ac:dyDescent="0.25">
      <c r="A23" s="19">
        <v>17</v>
      </c>
      <c r="B23" s="20">
        <v>1.6899999999999999E-4</v>
      </c>
      <c r="C23" s="83">
        <v>99552</v>
      </c>
      <c r="D23" s="21">
        <v>17</v>
      </c>
      <c r="E23" s="83">
        <v>99543</v>
      </c>
      <c r="F23" s="83">
        <v>6608831</v>
      </c>
      <c r="G23" s="3">
        <v>66.39</v>
      </c>
      <c r="I23" s="19">
        <v>67</v>
      </c>
      <c r="J23" s="20">
        <v>7.5640000000000004E-3</v>
      </c>
      <c r="K23" s="83">
        <v>91707</v>
      </c>
      <c r="L23" s="21">
        <v>694</v>
      </c>
      <c r="M23" s="83">
        <v>91361</v>
      </c>
      <c r="N23" s="83">
        <v>1723027</v>
      </c>
      <c r="O23" s="3">
        <v>18.79</v>
      </c>
    </row>
    <row r="24" spans="1:15" ht="11.1" customHeight="1" x14ac:dyDescent="0.25">
      <c r="A24" s="19">
        <v>18</v>
      </c>
      <c r="B24" s="20">
        <v>1.5100000000000001E-4</v>
      </c>
      <c r="C24" s="83">
        <v>99535</v>
      </c>
      <c r="D24" s="21">
        <v>15</v>
      </c>
      <c r="E24" s="83">
        <v>99527</v>
      </c>
      <c r="F24" s="83">
        <v>6509288</v>
      </c>
      <c r="G24" s="3">
        <v>65.400000000000006</v>
      </c>
      <c r="I24" s="19">
        <v>68</v>
      </c>
      <c r="J24" s="20">
        <v>8.1949999999999992E-3</v>
      </c>
      <c r="K24" s="83">
        <v>91014</v>
      </c>
      <c r="L24" s="21">
        <v>746</v>
      </c>
      <c r="M24" s="83">
        <v>90641</v>
      </c>
      <c r="N24" s="83">
        <v>1631666</v>
      </c>
      <c r="O24" s="3">
        <v>17.93</v>
      </c>
    </row>
    <row r="25" spans="1:15" ht="11.1" customHeight="1" x14ac:dyDescent="0.25">
      <c r="A25" s="19">
        <v>19</v>
      </c>
      <c r="B25" s="20">
        <v>1.3799999999999999E-4</v>
      </c>
      <c r="C25" s="83">
        <v>99520</v>
      </c>
      <c r="D25" s="21">
        <v>14</v>
      </c>
      <c r="E25" s="83">
        <v>99513</v>
      </c>
      <c r="F25" s="83">
        <v>6409760</v>
      </c>
      <c r="G25" s="3">
        <v>64.41</v>
      </c>
      <c r="I25" s="19">
        <v>69</v>
      </c>
      <c r="J25" s="20">
        <v>9.0320000000000001E-3</v>
      </c>
      <c r="K25" s="83">
        <v>90268</v>
      </c>
      <c r="L25" s="21">
        <v>815</v>
      </c>
      <c r="M25" s="83">
        <v>89860</v>
      </c>
      <c r="N25" s="83">
        <v>1541025</v>
      </c>
      <c r="O25" s="3">
        <v>17.07</v>
      </c>
    </row>
    <row r="26" spans="1:15" ht="11.1" customHeight="1" x14ac:dyDescent="0.25">
      <c r="A26" s="19">
        <v>20</v>
      </c>
      <c r="B26" s="20">
        <v>2.0599999999999999E-4</v>
      </c>
      <c r="C26" s="83">
        <v>99506</v>
      </c>
      <c r="D26" s="21">
        <v>20</v>
      </c>
      <c r="E26" s="83">
        <v>99496</v>
      </c>
      <c r="F26" s="83">
        <v>6310247</v>
      </c>
      <c r="G26" s="3">
        <v>63.42</v>
      </c>
      <c r="I26" s="19">
        <v>70</v>
      </c>
      <c r="J26" s="20">
        <v>9.3010000000000002E-3</v>
      </c>
      <c r="K26" s="83">
        <v>89453</v>
      </c>
      <c r="L26" s="21">
        <v>832</v>
      </c>
      <c r="M26" s="83">
        <v>89037</v>
      </c>
      <c r="N26" s="83">
        <v>1451165</v>
      </c>
      <c r="O26" s="3">
        <v>16.22</v>
      </c>
    </row>
    <row r="27" spans="1:15" ht="11.1" customHeight="1" x14ac:dyDescent="0.25">
      <c r="A27" s="19">
        <v>21</v>
      </c>
      <c r="B27" s="20">
        <v>1.6799999999999999E-4</v>
      </c>
      <c r="C27" s="83">
        <v>99486</v>
      </c>
      <c r="D27" s="21">
        <v>17</v>
      </c>
      <c r="E27" s="83">
        <v>99477</v>
      </c>
      <c r="F27" s="83">
        <v>6210752</v>
      </c>
      <c r="G27" s="3">
        <v>62.43</v>
      </c>
      <c r="I27" s="19">
        <v>71</v>
      </c>
      <c r="J27" s="20">
        <v>1.1251000000000001E-2</v>
      </c>
      <c r="K27" s="83">
        <v>88621</v>
      </c>
      <c r="L27" s="21">
        <v>997</v>
      </c>
      <c r="M27" s="83">
        <v>88122</v>
      </c>
      <c r="N27" s="83">
        <v>1362128</v>
      </c>
      <c r="O27" s="3">
        <v>15.37</v>
      </c>
    </row>
    <row r="28" spans="1:15" ht="11.1" customHeight="1" x14ac:dyDescent="0.25">
      <c r="A28" s="19">
        <v>22</v>
      </c>
      <c r="B28" s="20">
        <v>2.03E-4</v>
      </c>
      <c r="C28" s="83">
        <v>99469</v>
      </c>
      <c r="D28" s="21">
        <v>20</v>
      </c>
      <c r="E28" s="83">
        <v>99459</v>
      </c>
      <c r="F28" s="83">
        <v>6111274</v>
      </c>
      <c r="G28" s="3">
        <v>61.44</v>
      </c>
      <c r="I28" s="19">
        <v>72</v>
      </c>
      <c r="J28" s="20">
        <v>1.2267999999999999E-2</v>
      </c>
      <c r="K28" s="83">
        <v>87624</v>
      </c>
      <c r="L28" s="21">
        <v>1075</v>
      </c>
      <c r="M28" s="83">
        <v>87086</v>
      </c>
      <c r="N28" s="83">
        <v>1274006</v>
      </c>
      <c r="O28" s="3">
        <v>14.54</v>
      </c>
    </row>
    <row r="29" spans="1:15" ht="11.1" customHeight="1" x14ac:dyDescent="0.25">
      <c r="A29" s="19">
        <v>23</v>
      </c>
      <c r="B29" s="20">
        <v>1.6899999999999999E-4</v>
      </c>
      <c r="C29" s="83">
        <v>99449</v>
      </c>
      <c r="D29" s="21">
        <v>17</v>
      </c>
      <c r="E29" s="83">
        <v>99440</v>
      </c>
      <c r="F29" s="83">
        <v>6011815</v>
      </c>
      <c r="G29" s="3">
        <v>60.45</v>
      </c>
      <c r="I29" s="19">
        <v>73</v>
      </c>
      <c r="J29" s="20">
        <v>1.4220999999999999E-2</v>
      </c>
      <c r="K29" s="83">
        <v>86549</v>
      </c>
      <c r="L29" s="21">
        <v>1231</v>
      </c>
      <c r="M29" s="83">
        <v>85933</v>
      </c>
      <c r="N29" s="83">
        <v>1186920</v>
      </c>
      <c r="O29" s="3">
        <v>13.71</v>
      </c>
    </row>
    <row r="30" spans="1:15" ht="11.1" customHeight="1" x14ac:dyDescent="0.25">
      <c r="A30" s="19">
        <v>24</v>
      </c>
      <c r="B30" s="20">
        <v>2.22E-4</v>
      </c>
      <c r="C30" s="83">
        <v>99432</v>
      </c>
      <c r="D30" s="21">
        <v>22</v>
      </c>
      <c r="E30" s="83">
        <v>99421</v>
      </c>
      <c r="F30" s="83">
        <v>5912375</v>
      </c>
      <c r="G30" s="3">
        <v>59.46</v>
      </c>
      <c r="I30" s="19">
        <v>74</v>
      </c>
      <c r="J30" s="20">
        <v>1.6702999999999999E-2</v>
      </c>
      <c r="K30" s="83">
        <v>85318</v>
      </c>
      <c r="L30" s="21">
        <v>1425</v>
      </c>
      <c r="M30" s="83">
        <v>84605</v>
      </c>
      <c r="N30" s="83">
        <v>1100987</v>
      </c>
      <c r="O30" s="3">
        <v>12.9</v>
      </c>
    </row>
    <row r="31" spans="1:15" ht="11.1" customHeight="1" x14ac:dyDescent="0.25">
      <c r="A31" s="19">
        <v>25</v>
      </c>
      <c r="B31" s="20">
        <v>2.5500000000000002E-4</v>
      </c>
      <c r="C31" s="83">
        <v>99410</v>
      </c>
      <c r="D31" s="21">
        <v>25</v>
      </c>
      <c r="E31" s="83">
        <v>99397</v>
      </c>
      <c r="F31" s="83">
        <v>5812954</v>
      </c>
      <c r="G31" s="3">
        <v>58.47</v>
      </c>
      <c r="I31" s="19">
        <v>75</v>
      </c>
      <c r="J31" s="20">
        <v>1.8527999999999999E-2</v>
      </c>
      <c r="K31" s="83">
        <v>83893</v>
      </c>
      <c r="L31" s="21">
        <v>1554</v>
      </c>
      <c r="M31" s="83">
        <v>83116</v>
      </c>
      <c r="N31" s="83">
        <v>1016382</v>
      </c>
      <c r="O31" s="3">
        <v>12.12</v>
      </c>
    </row>
    <row r="32" spans="1:15" ht="11.1" customHeight="1" x14ac:dyDescent="0.25">
      <c r="A32" s="19">
        <v>26</v>
      </c>
      <c r="B32" s="20">
        <v>2.0900000000000001E-4</v>
      </c>
      <c r="C32" s="83">
        <v>99384</v>
      </c>
      <c r="D32" s="21">
        <v>21</v>
      </c>
      <c r="E32" s="83">
        <v>99374</v>
      </c>
      <c r="F32" s="83">
        <v>5713557</v>
      </c>
      <c r="G32" s="3">
        <v>57.49</v>
      </c>
      <c r="I32" s="19">
        <v>76</v>
      </c>
      <c r="J32" s="20">
        <v>2.1773000000000001E-2</v>
      </c>
      <c r="K32" s="83">
        <v>82338</v>
      </c>
      <c r="L32" s="21">
        <v>1793</v>
      </c>
      <c r="M32" s="83">
        <v>81442</v>
      </c>
      <c r="N32" s="83">
        <v>933266</v>
      </c>
      <c r="O32" s="3">
        <v>11.33</v>
      </c>
    </row>
    <row r="33" spans="1:15" ht="11.1" customHeight="1" x14ac:dyDescent="0.25">
      <c r="A33" s="19">
        <v>27</v>
      </c>
      <c r="B33" s="20">
        <v>2.4699999999999999E-4</v>
      </c>
      <c r="C33" s="83">
        <v>99364</v>
      </c>
      <c r="D33" s="21">
        <v>25</v>
      </c>
      <c r="E33" s="83">
        <v>99351</v>
      </c>
      <c r="F33" s="83">
        <v>5614183</v>
      </c>
      <c r="G33" s="3">
        <v>56.5</v>
      </c>
      <c r="I33" s="19">
        <v>77</v>
      </c>
      <c r="J33" s="20">
        <v>2.3529000000000001E-2</v>
      </c>
      <c r="K33" s="83">
        <v>80546</v>
      </c>
      <c r="L33" s="21">
        <v>1895</v>
      </c>
      <c r="M33" s="83">
        <v>79598</v>
      </c>
      <c r="N33" s="83">
        <v>851824</v>
      </c>
      <c r="O33" s="3">
        <v>10.58</v>
      </c>
    </row>
    <row r="34" spans="1:15" ht="11.1" customHeight="1" x14ac:dyDescent="0.25">
      <c r="A34" s="19">
        <v>28</v>
      </c>
      <c r="B34" s="20">
        <v>2.9100000000000003E-4</v>
      </c>
      <c r="C34" s="83">
        <v>99339</v>
      </c>
      <c r="D34" s="21">
        <v>29</v>
      </c>
      <c r="E34" s="83">
        <v>99325</v>
      </c>
      <c r="F34" s="83">
        <v>5514831</v>
      </c>
      <c r="G34" s="3">
        <v>55.52</v>
      </c>
      <c r="I34" s="19">
        <v>78</v>
      </c>
      <c r="J34" s="20">
        <v>2.7698E-2</v>
      </c>
      <c r="K34" s="83">
        <v>78650</v>
      </c>
      <c r="L34" s="21">
        <v>2178</v>
      </c>
      <c r="M34" s="83">
        <v>77561</v>
      </c>
      <c r="N34" s="83">
        <v>772226</v>
      </c>
      <c r="O34" s="3">
        <v>9.82</v>
      </c>
    </row>
    <row r="35" spans="1:15" ht="11.1" customHeight="1" x14ac:dyDescent="0.25">
      <c r="A35" s="19">
        <v>29</v>
      </c>
      <c r="B35" s="20">
        <v>2.5399999999999999E-4</v>
      </c>
      <c r="C35" s="83">
        <v>99310</v>
      </c>
      <c r="D35" s="21">
        <v>25</v>
      </c>
      <c r="E35" s="83">
        <v>99298</v>
      </c>
      <c r="F35" s="83">
        <v>5415507</v>
      </c>
      <c r="G35" s="3">
        <v>54.53</v>
      </c>
      <c r="I35" s="19">
        <v>79</v>
      </c>
      <c r="J35" s="20">
        <v>3.1785000000000001E-2</v>
      </c>
      <c r="K35" s="83">
        <v>76472</v>
      </c>
      <c r="L35" s="21">
        <v>2431</v>
      </c>
      <c r="M35" s="83">
        <v>75257</v>
      </c>
      <c r="N35" s="83">
        <v>694665</v>
      </c>
      <c r="O35" s="3">
        <v>9.08</v>
      </c>
    </row>
    <row r="36" spans="1:15" ht="11.1" customHeight="1" x14ac:dyDescent="0.25">
      <c r="A36" s="19">
        <v>30</v>
      </c>
      <c r="B36" s="20">
        <v>3.1799999999999998E-4</v>
      </c>
      <c r="C36" s="83">
        <v>99285</v>
      </c>
      <c r="D36" s="21">
        <v>32</v>
      </c>
      <c r="E36" s="83">
        <v>99269</v>
      </c>
      <c r="F36" s="83">
        <v>5316209</v>
      </c>
      <c r="G36" s="3">
        <v>53.54</v>
      </c>
      <c r="I36" s="19">
        <v>80</v>
      </c>
      <c r="J36" s="20">
        <v>3.7412000000000001E-2</v>
      </c>
      <c r="K36" s="83">
        <v>74041</v>
      </c>
      <c r="L36" s="21">
        <v>2770</v>
      </c>
      <c r="M36" s="83">
        <v>72656</v>
      </c>
      <c r="N36" s="83">
        <v>619409</v>
      </c>
      <c r="O36" s="3">
        <v>8.3699999999999992</v>
      </c>
    </row>
    <row r="37" spans="1:15" ht="11.1" customHeight="1" x14ac:dyDescent="0.25">
      <c r="A37" s="19">
        <v>31</v>
      </c>
      <c r="B37" s="20">
        <v>2.99E-4</v>
      </c>
      <c r="C37" s="83">
        <v>99254</v>
      </c>
      <c r="D37" s="21">
        <v>30</v>
      </c>
      <c r="E37" s="83">
        <v>99239</v>
      </c>
      <c r="F37" s="83">
        <v>5216940</v>
      </c>
      <c r="G37" s="3">
        <v>52.56</v>
      </c>
      <c r="I37" s="19">
        <v>81</v>
      </c>
      <c r="J37" s="20">
        <v>4.4525000000000002E-2</v>
      </c>
      <c r="K37" s="83">
        <v>71271</v>
      </c>
      <c r="L37" s="21">
        <v>3173</v>
      </c>
      <c r="M37" s="83">
        <v>69685</v>
      </c>
      <c r="N37" s="83">
        <v>546752</v>
      </c>
      <c r="O37" s="3">
        <v>7.67</v>
      </c>
    </row>
    <row r="38" spans="1:15" ht="11.1" customHeight="1" x14ac:dyDescent="0.25">
      <c r="A38" s="19">
        <v>32</v>
      </c>
      <c r="B38" s="20">
        <v>3.0899999999999998E-4</v>
      </c>
      <c r="C38" s="83">
        <v>99224</v>
      </c>
      <c r="D38" s="21">
        <v>31</v>
      </c>
      <c r="E38" s="83">
        <v>99209</v>
      </c>
      <c r="F38" s="83">
        <v>5117701</v>
      </c>
      <c r="G38" s="3">
        <v>51.58</v>
      </c>
      <c r="I38" s="19">
        <v>82</v>
      </c>
      <c r="J38" s="20">
        <v>5.4117999999999999E-2</v>
      </c>
      <c r="K38" s="83">
        <v>68098</v>
      </c>
      <c r="L38" s="21">
        <v>3685</v>
      </c>
      <c r="M38" s="83">
        <v>66255</v>
      </c>
      <c r="N38" s="83">
        <v>477068</v>
      </c>
      <c r="O38" s="3">
        <v>7.01</v>
      </c>
    </row>
    <row r="39" spans="1:15" ht="11.1" customHeight="1" x14ac:dyDescent="0.25">
      <c r="A39" s="19">
        <v>33</v>
      </c>
      <c r="B39" s="20">
        <v>3.4200000000000002E-4</v>
      </c>
      <c r="C39" s="83">
        <v>99193</v>
      </c>
      <c r="D39" s="21">
        <v>34</v>
      </c>
      <c r="E39" s="83">
        <v>99176</v>
      </c>
      <c r="F39" s="83">
        <v>5018492</v>
      </c>
      <c r="G39" s="3">
        <v>50.59</v>
      </c>
      <c r="I39" s="19">
        <v>83</v>
      </c>
      <c r="J39" s="20">
        <v>6.6600999999999994E-2</v>
      </c>
      <c r="K39" s="83">
        <v>64413</v>
      </c>
      <c r="L39" s="21">
        <v>4290</v>
      </c>
      <c r="M39" s="83">
        <v>62268</v>
      </c>
      <c r="N39" s="83">
        <v>410812</v>
      </c>
      <c r="O39" s="3">
        <v>6.38</v>
      </c>
    </row>
    <row r="40" spans="1:15" ht="11.1" customHeight="1" x14ac:dyDescent="0.25">
      <c r="A40" s="19">
        <v>34</v>
      </c>
      <c r="B40" s="20">
        <v>3.8099999999999999E-4</v>
      </c>
      <c r="C40" s="83">
        <v>99159</v>
      </c>
      <c r="D40" s="21">
        <v>38</v>
      </c>
      <c r="E40" s="83">
        <v>99140</v>
      </c>
      <c r="F40" s="83">
        <v>4919316</v>
      </c>
      <c r="G40" s="3">
        <v>49.61</v>
      </c>
      <c r="I40" s="19">
        <v>84</v>
      </c>
      <c r="J40" s="20">
        <v>8.1214999999999996E-2</v>
      </c>
      <c r="K40" s="83">
        <v>60123</v>
      </c>
      <c r="L40" s="21">
        <v>4883</v>
      </c>
      <c r="M40" s="83">
        <v>57681</v>
      </c>
      <c r="N40" s="83">
        <v>348545</v>
      </c>
      <c r="O40" s="3">
        <v>5.8</v>
      </c>
    </row>
    <row r="41" spans="1:15" ht="11.1" customHeight="1" x14ac:dyDescent="0.25">
      <c r="A41" s="19">
        <v>35</v>
      </c>
      <c r="B41" s="20">
        <v>4.64E-4</v>
      </c>
      <c r="C41" s="83">
        <v>99121</v>
      </c>
      <c r="D41" s="21">
        <v>46</v>
      </c>
      <c r="E41" s="83">
        <v>99098</v>
      </c>
      <c r="F41" s="83">
        <v>4820176</v>
      </c>
      <c r="G41" s="3">
        <v>48.63</v>
      </c>
      <c r="I41" s="19">
        <v>85</v>
      </c>
      <c r="J41" s="20">
        <v>9.7448000000000007E-2</v>
      </c>
      <c r="K41" s="83">
        <v>55240</v>
      </c>
      <c r="L41" s="21">
        <v>5383</v>
      </c>
      <c r="M41" s="83">
        <v>52548</v>
      </c>
      <c r="N41" s="83">
        <v>290863</v>
      </c>
      <c r="O41" s="3">
        <v>5.27</v>
      </c>
    </row>
    <row r="42" spans="1:15" ht="11.1" customHeight="1" x14ac:dyDescent="0.25">
      <c r="A42" s="19">
        <v>36</v>
      </c>
      <c r="B42" s="20">
        <v>5.1099999999999995E-4</v>
      </c>
      <c r="C42" s="83">
        <v>99075</v>
      </c>
      <c r="D42" s="21">
        <v>51</v>
      </c>
      <c r="E42" s="83">
        <v>99050</v>
      </c>
      <c r="F42" s="83">
        <v>4721077</v>
      </c>
      <c r="G42" s="3">
        <v>47.65</v>
      </c>
      <c r="I42" s="19">
        <v>86</v>
      </c>
      <c r="J42" s="20">
        <v>0.11471199999999999</v>
      </c>
      <c r="K42" s="83">
        <v>49857</v>
      </c>
      <c r="L42" s="21">
        <v>5719</v>
      </c>
      <c r="M42" s="83">
        <v>46997</v>
      </c>
      <c r="N42" s="83">
        <v>238315</v>
      </c>
      <c r="O42" s="3">
        <v>4.78</v>
      </c>
    </row>
    <row r="43" spans="1:15" ht="11.1" customHeight="1" x14ac:dyDescent="0.25">
      <c r="A43" s="19">
        <v>37</v>
      </c>
      <c r="B43" s="20">
        <v>5.62E-4</v>
      </c>
      <c r="C43" s="83">
        <v>99025</v>
      </c>
      <c r="D43" s="21">
        <v>56</v>
      </c>
      <c r="E43" s="83">
        <v>98997</v>
      </c>
      <c r="F43" s="83">
        <v>4622027</v>
      </c>
      <c r="G43" s="3">
        <v>46.68</v>
      </c>
      <c r="I43" s="19">
        <v>87</v>
      </c>
      <c r="J43" s="20">
        <v>0.13367699999999999</v>
      </c>
      <c r="K43" s="83">
        <v>44138</v>
      </c>
      <c r="L43" s="21">
        <v>5900</v>
      </c>
      <c r="M43" s="83">
        <v>41188</v>
      </c>
      <c r="N43" s="83">
        <v>191318</v>
      </c>
      <c r="O43" s="3">
        <v>4.33</v>
      </c>
    </row>
    <row r="44" spans="1:15" ht="11.1" customHeight="1" x14ac:dyDescent="0.25">
      <c r="A44" s="19">
        <v>38</v>
      </c>
      <c r="B44" s="20">
        <v>6.4499999999999996E-4</v>
      </c>
      <c r="C44" s="83">
        <v>98969</v>
      </c>
      <c r="D44" s="21">
        <v>64</v>
      </c>
      <c r="E44" s="83">
        <v>98937</v>
      </c>
      <c r="F44" s="83">
        <v>4523030</v>
      </c>
      <c r="G44" s="3">
        <v>45.7</v>
      </c>
      <c r="I44" s="19">
        <v>88</v>
      </c>
      <c r="J44" s="20">
        <v>0.15439900000000001</v>
      </c>
      <c r="K44" s="83">
        <v>38237</v>
      </c>
      <c r="L44" s="21">
        <v>5904</v>
      </c>
      <c r="M44" s="83">
        <v>35286</v>
      </c>
      <c r="N44" s="83">
        <v>150130</v>
      </c>
      <c r="O44" s="3">
        <v>3.93</v>
      </c>
    </row>
    <row r="45" spans="1:15" ht="11.1" customHeight="1" x14ac:dyDescent="0.25">
      <c r="A45" s="19">
        <v>39</v>
      </c>
      <c r="B45" s="20">
        <v>7.2800000000000002E-4</v>
      </c>
      <c r="C45" s="83">
        <v>98905</v>
      </c>
      <c r="D45" s="21">
        <v>72</v>
      </c>
      <c r="E45" s="83">
        <v>98869</v>
      </c>
      <c r="F45" s="83">
        <v>4424093</v>
      </c>
      <c r="G45" s="3">
        <v>44.73</v>
      </c>
      <c r="I45" s="19">
        <v>89</v>
      </c>
      <c r="J45" s="20">
        <v>0.17711399999999999</v>
      </c>
      <c r="K45" s="83">
        <v>32334</v>
      </c>
      <c r="L45" s="21">
        <v>5727</v>
      </c>
      <c r="M45" s="83">
        <v>29470</v>
      </c>
      <c r="N45" s="83">
        <v>114845</v>
      </c>
      <c r="O45" s="3">
        <v>3.55</v>
      </c>
    </row>
    <row r="46" spans="1:15" ht="11.1" customHeight="1" x14ac:dyDescent="0.25">
      <c r="A46" s="19">
        <v>40</v>
      </c>
      <c r="B46" s="20">
        <v>7.4299999999999995E-4</v>
      </c>
      <c r="C46" s="83">
        <v>98833</v>
      </c>
      <c r="D46" s="21">
        <v>73</v>
      </c>
      <c r="E46" s="83">
        <v>98797</v>
      </c>
      <c r="F46" s="83">
        <v>4325224</v>
      </c>
      <c r="G46" s="3">
        <v>43.76</v>
      </c>
      <c r="I46" s="19">
        <v>90</v>
      </c>
      <c r="J46" s="20">
        <v>0.203981</v>
      </c>
      <c r="K46" s="83">
        <v>26607</v>
      </c>
      <c r="L46" s="21">
        <v>5427</v>
      </c>
      <c r="M46" s="83">
        <v>23893</v>
      </c>
      <c r="N46" s="83">
        <v>85374</v>
      </c>
      <c r="O46" s="3">
        <v>3.21</v>
      </c>
    </row>
    <row r="47" spans="1:15" ht="11.1" customHeight="1" x14ac:dyDescent="0.25">
      <c r="A47" s="19">
        <v>41</v>
      </c>
      <c r="B47" s="20">
        <v>8.2899999999999998E-4</v>
      </c>
      <c r="C47" s="83">
        <v>98760</v>
      </c>
      <c r="D47" s="21">
        <v>82</v>
      </c>
      <c r="E47" s="83">
        <v>98719</v>
      </c>
      <c r="F47" s="83">
        <v>4226427</v>
      </c>
      <c r="G47" s="3">
        <v>42.79</v>
      </c>
      <c r="I47" s="19">
        <v>91</v>
      </c>
      <c r="J47" s="20">
        <v>0.23105600000000001</v>
      </c>
      <c r="K47" s="83">
        <v>21180</v>
      </c>
      <c r="L47" s="21">
        <v>4894</v>
      </c>
      <c r="M47" s="83">
        <v>18733</v>
      </c>
      <c r="N47" s="83">
        <v>61481</v>
      </c>
      <c r="O47" s="3">
        <v>2.9</v>
      </c>
    </row>
    <row r="48" spans="1:15" ht="11.1" customHeight="1" x14ac:dyDescent="0.25">
      <c r="A48" s="19">
        <v>42</v>
      </c>
      <c r="B48" s="20">
        <v>9.4499999999999998E-4</v>
      </c>
      <c r="C48" s="83">
        <v>98678</v>
      </c>
      <c r="D48" s="21">
        <v>93</v>
      </c>
      <c r="E48" s="83">
        <v>98632</v>
      </c>
      <c r="F48" s="83">
        <v>4127708</v>
      </c>
      <c r="G48" s="3">
        <v>41.83</v>
      </c>
      <c r="I48" s="19">
        <v>92</v>
      </c>
      <c r="J48" s="20">
        <v>0.26039800000000002</v>
      </c>
      <c r="K48" s="83">
        <v>16286</v>
      </c>
      <c r="L48" s="21">
        <v>4241</v>
      </c>
      <c r="M48" s="83">
        <v>14166</v>
      </c>
      <c r="N48" s="83">
        <v>42748</v>
      </c>
      <c r="O48" s="3">
        <v>2.62</v>
      </c>
    </row>
    <row r="49" spans="1:15" ht="11.1" customHeight="1" x14ac:dyDescent="0.25">
      <c r="A49" s="19">
        <v>43</v>
      </c>
      <c r="B49" s="20">
        <v>1.0660000000000001E-3</v>
      </c>
      <c r="C49" s="83">
        <v>98585</v>
      </c>
      <c r="D49" s="21">
        <v>105</v>
      </c>
      <c r="E49" s="83">
        <v>98532</v>
      </c>
      <c r="F49" s="83">
        <v>4029076</v>
      </c>
      <c r="G49" s="3">
        <v>40.869999999999997</v>
      </c>
      <c r="I49" s="19">
        <v>93</v>
      </c>
      <c r="J49" s="20">
        <v>0.29197600000000001</v>
      </c>
      <c r="K49" s="83">
        <v>12045</v>
      </c>
      <c r="L49" s="21">
        <v>3517</v>
      </c>
      <c r="M49" s="83">
        <v>10287</v>
      </c>
      <c r="N49" s="83">
        <v>28583</v>
      </c>
      <c r="O49" s="3">
        <v>2.37</v>
      </c>
    </row>
    <row r="50" spans="1:15" ht="11.1" customHeight="1" x14ac:dyDescent="0.25">
      <c r="A50" s="19">
        <v>44</v>
      </c>
      <c r="B50" s="20">
        <v>1.201E-3</v>
      </c>
      <c r="C50" s="83">
        <v>98480</v>
      </c>
      <c r="D50" s="21">
        <v>118</v>
      </c>
      <c r="E50" s="83">
        <v>98421</v>
      </c>
      <c r="F50" s="83">
        <v>3930544</v>
      </c>
      <c r="G50" s="3">
        <v>39.909999999999997</v>
      </c>
      <c r="I50" s="19">
        <v>94</v>
      </c>
      <c r="J50" s="20">
        <v>0.32572200000000001</v>
      </c>
      <c r="K50" s="83">
        <v>8528</v>
      </c>
      <c r="L50" s="21">
        <v>2778</v>
      </c>
      <c r="M50" s="83">
        <v>7139</v>
      </c>
      <c r="N50" s="83">
        <v>18296</v>
      </c>
      <c r="O50" s="3">
        <v>2.15</v>
      </c>
    </row>
    <row r="51" spans="1:15" ht="11.1" customHeight="1" x14ac:dyDescent="0.25">
      <c r="A51" s="19">
        <v>45</v>
      </c>
      <c r="B51" s="20">
        <v>1.2800000000000001E-3</v>
      </c>
      <c r="C51" s="83">
        <v>98362</v>
      </c>
      <c r="D51" s="21">
        <v>126</v>
      </c>
      <c r="E51" s="83">
        <v>98299</v>
      </c>
      <c r="F51" s="83">
        <v>3832123</v>
      </c>
      <c r="G51" s="3">
        <v>38.96</v>
      </c>
      <c r="I51" s="19">
        <v>95</v>
      </c>
      <c r="J51" s="20">
        <v>0.36152400000000001</v>
      </c>
      <c r="K51" s="83">
        <v>5750</v>
      </c>
      <c r="L51" s="21">
        <v>2079</v>
      </c>
      <c r="M51" s="83">
        <v>4711</v>
      </c>
      <c r="N51" s="83">
        <v>11157</v>
      </c>
      <c r="O51" s="3">
        <v>1.94</v>
      </c>
    </row>
    <row r="52" spans="1:15" ht="11.1" customHeight="1" x14ac:dyDescent="0.25">
      <c r="A52" s="19">
        <v>46</v>
      </c>
      <c r="B52" s="20">
        <v>1.3780000000000001E-3</v>
      </c>
      <c r="C52" s="83">
        <v>98236</v>
      </c>
      <c r="D52" s="21">
        <v>135</v>
      </c>
      <c r="E52" s="83">
        <v>98168</v>
      </c>
      <c r="F52" s="83">
        <v>3733824</v>
      </c>
      <c r="G52" s="3">
        <v>38.01</v>
      </c>
      <c r="I52" s="19">
        <v>96</v>
      </c>
      <c r="J52" s="20">
        <v>0.39922600000000003</v>
      </c>
      <c r="K52" s="83">
        <v>3671</v>
      </c>
      <c r="L52" s="21">
        <v>1466</v>
      </c>
      <c r="M52" s="83">
        <v>2939</v>
      </c>
      <c r="N52" s="83">
        <v>6446</v>
      </c>
      <c r="O52" s="3">
        <v>1.76</v>
      </c>
    </row>
    <row r="53" spans="1:15" ht="11.1" customHeight="1" x14ac:dyDescent="0.25">
      <c r="A53" s="19">
        <v>47</v>
      </c>
      <c r="B53" s="20">
        <v>1.658E-3</v>
      </c>
      <c r="C53" s="83">
        <v>98100</v>
      </c>
      <c r="D53" s="21">
        <v>163</v>
      </c>
      <c r="E53" s="83">
        <v>98019</v>
      </c>
      <c r="F53" s="83">
        <v>3635656</v>
      </c>
      <c r="G53" s="3">
        <v>37.06</v>
      </c>
      <c r="I53" s="19">
        <v>97</v>
      </c>
      <c r="J53" s="20">
        <v>0.43862299999999999</v>
      </c>
      <c r="K53" s="83">
        <v>2206</v>
      </c>
      <c r="L53" s="21">
        <v>967</v>
      </c>
      <c r="M53" s="83">
        <v>1722</v>
      </c>
      <c r="N53" s="83">
        <v>3507</v>
      </c>
      <c r="O53" s="3">
        <v>1.59</v>
      </c>
    </row>
    <row r="54" spans="1:15" ht="11.1" customHeight="1" x14ac:dyDescent="0.25">
      <c r="A54" s="19">
        <v>48</v>
      </c>
      <c r="B54" s="20">
        <v>1.6969999999999999E-3</v>
      </c>
      <c r="C54" s="83">
        <v>97938</v>
      </c>
      <c r="D54" s="21">
        <v>166</v>
      </c>
      <c r="E54" s="83">
        <v>97855</v>
      </c>
      <c r="F54" s="83">
        <v>3537637</v>
      </c>
      <c r="G54" s="3">
        <v>36.119999999999997</v>
      </c>
      <c r="I54" s="19">
        <v>98</v>
      </c>
      <c r="J54" s="20">
        <v>0.479462</v>
      </c>
      <c r="K54" s="83">
        <v>1238</v>
      </c>
      <c r="L54" s="21">
        <v>594</v>
      </c>
      <c r="M54" s="83">
        <v>941</v>
      </c>
      <c r="N54" s="83">
        <v>1785</v>
      </c>
      <c r="O54" s="3">
        <v>1.44</v>
      </c>
    </row>
    <row r="55" spans="1:15" ht="11.1" customHeight="1" x14ac:dyDescent="0.25">
      <c r="A55" s="19">
        <v>49</v>
      </c>
      <c r="B55" s="20">
        <v>1.743E-3</v>
      </c>
      <c r="C55" s="83">
        <v>97771</v>
      </c>
      <c r="D55" s="21">
        <v>170</v>
      </c>
      <c r="E55" s="83">
        <v>97686</v>
      </c>
      <c r="F55" s="83">
        <v>3439783</v>
      </c>
      <c r="G55" s="3">
        <v>35.18</v>
      </c>
      <c r="I55" s="19">
        <v>99</v>
      </c>
      <c r="J55" s="20">
        <v>0.52144400000000002</v>
      </c>
      <c r="K55" s="83">
        <v>645</v>
      </c>
      <c r="L55" s="21">
        <v>336</v>
      </c>
      <c r="M55" s="83">
        <v>477</v>
      </c>
      <c r="N55" s="83">
        <v>844</v>
      </c>
      <c r="O55" s="3">
        <v>1.31</v>
      </c>
    </row>
    <row r="56" spans="1:15" ht="11.1" customHeight="1" thickBot="1" x14ac:dyDescent="0.3">
      <c r="A56" s="4"/>
      <c r="B56" s="5"/>
      <c r="C56" s="22"/>
      <c r="D56" s="5"/>
      <c r="E56" s="22"/>
      <c r="F56" s="22"/>
      <c r="G56" s="23"/>
      <c r="I56" s="24">
        <v>100</v>
      </c>
      <c r="J56" s="25">
        <v>0.56422499999999998</v>
      </c>
      <c r="K56" s="26">
        <v>308</v>
      </c>
      <c r="L56" s="27">
        <v>174</v>
      </c>
      <c r="M56" s="26">
        <v>221</v>
      </c>
      <c r="N56" s="26">
        <v>367</v>
      </c>
      <c r="O56" s="28">
        <v>1.19</v>
      </c>
    </row>
    <row r="57" spans="1:15" ht="11.1" customHeight="1" thickTop="1" x14ac:dyDescent="0.25">
      <c r="G57" s="29" t="s">
        <v>14</v>
      </c>
      <c r="I57" s="30"/>
      <c r="O57" s="29"/>
    </row>
    <row r="59" spans="1:15" x14ac:dyDescent="0.25">
      <c r="B59" s="31"/>
      <c r="F59" s="29"/>
      <c r="G59" s="42" t="s">
        <v>42</v>
      </c>
      <c r="H59" s="43" t="str">
        <f>IF(Indice!K5="m",Indice!K7,"")</f>
        <v/>
      </c>
      <c r="N59" s="29"/>
    </row>
    <row r="60" spans="1:15" x14ac:dyDescent="0.25">
      <c r="C60" s="31"/>
      <c r="N60" s="29"/>
    </row>
    <row r="61" spans="1:15" ht="12.75" customHeight="1" x14ac:dyDescent="0.25">
      <c r="B61" s="87" t="s">
        <v>18</v>
      </c>
      <c r="C61" s="86" t="s">
        <v>15</v>
      </c>
      <c r="D61" s="86" t="s">
        <v>16</v>
      </c>
      <c r="E61" s="86" t="s">
        <v>36</v>
      </c>
      <c r="F61" s="86" t="s">
        <v>37</v>
      </c>
      <c r="G61" s="86" t="s">
        <v>38</v>
      </c>
      <c r="H61" s="88" t="s">
        <v>28</v>
      </c>
      <c r="I61" s="92" t="s">
        <v>39</v>
      </c>
      <c r="J61" s="88" t="s">
        <v>29</v>
      </c>
      <c r="N61" s="29"/>
    </row>
    <row r="62" spans="1:15" x14ac:dyDescent="0.25">
      <c r="B62" s="87"/>
      <c r="C62" s="86"/>
      <c r="D62" s="86"/>
      <c r="E62" s="86"/>
      <c r="F62" s="86"/>
      <c r="G62" s="86"/>
      <c r="H62" s="89"/>
      <c r="I62" s="93"/>
      <c r="J62" s="89"/>
      <c r="N62" s="29"/>
    </row>
    <row r="63" spans="1:15" x14ac:dyDescent="0.25">
      <c r="B63" s="87"/>
      <c r="C63" s="86"/>
      <c r="D63" s="86"/>
      <c r="E63" s="86"/>
      <c r="F63" s="86"/>
      <c r="G63" s="86"/>
      <c r="H63" s="89"/>
      <c r="I63" s="93"/>
      <c r="J63" s="89"/>
      <c r="K63" s="32"/>
      <c r="M63" s="32"/>
    </row>
    <row r="64" spans="1:15" ht="15.6" x14ac:dyDescent="0.35">
      <c r="A64" s="38" t="s">
        <v>30</v>
      </c>
      <c r="B64" s="79" t="s">
        <v>17</v>
      </c>
      <c r="C64" s="79" t="s">
        <v>31</v>
      </c>
      <c r="D64" s="79" t="s">
        <v>32</v>
      </c>
      <c r="E64" s="79" t="s">
        <v>33</v>
      </c>
      <c r="F64" s="79" t="s">
        <v>34</v>
      </c>
      <c r="G64" s="79" t="s">
        <v>35</v>
      </c>
      <c r="H64" s="91"/>
      <c r="I64" s="94"/>
      <c r="J64" s="91"/>
      <c r="K64" s="31"/>
      <c r="L64" s="31"/>
    </row>
    <row r="65" spans="1:12" x14ac:dyDescent="0.25">
      <c r="A65" s="39"/>
      <c r="B65" s="40"/>
      <c r="C65" s="40"/>
      <c r="D65" s="41">
        <v>100000</v>
      </c>
      <c r="E65" s="40"/>
      <c r="F65" s="40"/>
      <c r="G65" s="40"/>
      <c r="H65" s="31"/>
      <c r="K65" s="31"/>
      <c r="L65" s="31"/>
    </row>
    <row r="66" spans="1:12" x14ac:dyDescent="0.25">
      <c r="A66" s="35">
        <v>0</v>
      </c>
      <c r="B66" s="33">
        <f t="shared" ref="B66:B115" si="0">D6</f>
        <v>274</v>
      </c>
      <c r="C66" s="33">
        <f>100000-B66</f>
        <v>99726</v>
      </c>
      <c r="D66" s="33">
        <f t="shared" ref="D66:D115" si="1">E6</f>
        <v>99826</v>
      </c>
      <c r="E66" s="31">
        <f t="shared" ref="E66:E129" si="2">D66/100000</f>
        <v>0.99826000000000004</v>
      </c>
      <c r="F66" s="31">
        <f>1-E66</f>
        <v>1.7399999999999638E-3</v>
      </c>
      <c r="G66" s="31">
        <f t="shared" ref="G66:G129" si="3">B66/D65</f>
        <v>2.7399999999999998E-3</v>
      </c>
      <c r="H66">
        <f>A66*B66/B66</f>
        <v>0</v>
      </c>
      <c r="I66" s="31" t="str">
        <f>IF(A66&lt;=$H$59,"-",(VLOOKUP(A66,$A$66:$F$166,6)-VLOOKUP($H$59,$A$66:$F$166,6))/(1-VLOOKUP($H$59,$A$66:$F$166,6)))</f>
        <v>-</v>
      </c>
      <c r="J66">
        <f>SUMPRODUCT(A67:$A$166,B67:$B$166)/SUM(B67:$B$166)-A66</f>
        <v>82.727892522566847</v>
      </c>
    </row>
    <row r="67" spans="1:12" x14ac:dyDescent="0.25">
      <c r="A67" s="35">
        <v>1</v>
      </c>
      <c r="B67" s="33">
        <f t="shared" si="0"/>
        <v>20</v>
      </c>
      <c r="C67" s="33">
        <f t="shared" ref="C67:C130" si="4">100000-B67</f>
        <v>99980</v>
      </c>
      <c r="D67" s="33">
        <f t="shared" si="1"/>
        <v>99716</v>
      </c>
      <c r="E67" s="31">
        <f t="shared" si="2"/>
        <v>0.99716000000000005</v>
      </c>
      <c r="F67" s="31">
        <f t="shared" ref="F67:F130" si="5">1-E67</f>
        <v>2.8399999999999537E-3</v>
      </c>
      <c r="G67" s="31">
        <f t="shared" si="3"/>
        <v>2.0034860657544126E-4</v>
      </c>
      <c r="H67">
        <f>SUMPRODUCT(A$66:A67,B$66:B67)/SUM(B$66:B67)</f>
        <v>6.8027210884353748E-2</v>
      </c>
      <c r="I67" s="31" t="str">
        <f>IF(A67&lt;=$H$59,"-",(VLOOKUP(A67,$A$66:$F$166,6)-VLOOKUP($H$59,$A$66:$F$166,6))/(1-VLOOKUP($H$59,$A$66:$F$166,6)))</f>
        <v>-</v>
      </c>
      <c r="J67">
        <f>SUMPRODUCT(A68:$A$166,B68:$B$166)/SUM(B68:$B$166)-A67</f>
        <v>81.744308195996908</v>
      </c>
    </row>
    <row r="68" spans="1:12" x14ac:dyDescent="0.25">
      <c r="A68" s="35">
        <v>2</v>
      </c>
      <c r="B68" s="33">
        <f t="shared" si="0"/>
        <v>22</v>
      </c>
      <c r="C68" s="33">
        <f t="shared" si="4"/>
        <v>99978</v>
      </c>
      <c r="D68" s="33">
        <f t="shared" si="1"/>
        <v>99695</v>
      </c>
      <c r="E68" s="31">
        <f t="shared" si="2"/>
        <v>0.99695</v>
      </c>
      <c r="F68" s="31">
        <f t="shared" si="5"/>
        <v>3.0499999999999972E-3</v>
      </c>
      <c r="G68" s="31">
        <f t="shared" si="3"/>
        <v>2.206265794857395E-4</v>
      </c>
      <c r="H68">
        <f>SUMPRODUCT(A$66:A68,B$66:B68)/SUM(B$66:B68)</f>
        <v>0.20253164556962025</v>
      </c>
      <c r="I68" s="31" t="str">
        <f t="shared" ref="I68:I131" si="6">IF(A68&lt;=$H$59,"-",(VLOOKUP(A68,$A$66:$F$166,6)-VLOOKUP($H$59,$A$66:$F$166,6))/(1-VLOOKUP($H$59,$A$66:$F$166,6)))</f>
        <v>-</v>
      </c>
      <c r="J68">
        <f>SUMPRODUCT(A69:$A$166,B69:$B$166)/SUM(B69:$B$166)-A68</f>
        <v>80.7621520627618</v>
      </c>
    </row>
    <row r="69" spans="1:12" x14ac:dyDescent="0.25">
      <c r="A69" s="35">
        <v>3</v>
      </c>
      <c r="B69" s="33">
        <f t="shared" si="0"/>
        <v>12</v>
      </c>
      <c r="C69" s="33">
        <f t="shared" si="4"/>
        <v>99988</v>
      </c>
      <c r="D69" s="33">
        <f t="shared" si="1"/>
        <v>99678</v>
      </c>
      <c r="E69" s="31">
        <f t="shared" si="2"/>
        <v>0.99678</v>
      </c>
      <c r="F69" s="31">
        <f t="shared" si="5"/>
        <v>3.2200000000000006E-3</v>
      </c>
      <c r="G69" s="31">
        <f t="shared" si="3"/>
        <v>1.2036711971513115E-4</v>
      </c>
      <c r="H69">
        <f>SUMPRODUCT(A$66:A69,B$66:B69)/SUM(B$66:B69)</f>
        <v>0.3048780487804878</v>
      </c>
      <c r="I69" s="31" t="str">
        <f t="shared" si="6"/>
        <v>-</v>
      </c>
      <c r="J69">
        <f>SUMPRODUCT(A70:$A$166,B70:$B$166)/SUM(B70:$B$166)-A69</f>
        <v>79.771767849787523</v>
      </c>
    </row>
    <row r="70" spans="1:12" x14ac:dyDescent="0.25">
      <c r="A70" s="35">
        <v>4</v>
      </c>
      <c r="B70" s="33">
        <f t="shared" si="0"/>
        <v>8</v>
      </c>
      <c r="C70" s="33">
        <f t="shared" si="4"/>
        <v>99992</v>
      </c>
      <c r="D70" s="33">
        <f t="shared" si="1"/>
        <v>99667</v>
      </c>
      <c r="E70" s="31">
        <f t="shared" si="2"/>
        <v>0.99666999999999994</v>
      </c>
      <c r="F70" s="31">
        <f t="shared" si="5"/>
        <v>3.3300000000000551E-3</v>
      </c>
      <c r="G70" s="31">
        <f t="shared" si="3"/>
        <v>8.0258432151527917E-5</v>
      </c>
      <c r="H70">
        <f>SUMPRODUCT(A$66:A70,B$66:B70)/SUM(B$66:B70)</f>
        <v>0.39285714285714285</v>
      </c>
      <c r="I70" s="31" t="str">
        <f t="shared" si="6"/>
        <v>-</v>
      </c>
      <c r="J70">
        <f>SUMPRODUCT(A71:$A$166,B71:$B$166)/SUM(B71:$B$166)-A70</f>
        <v>78.778099285649702</v>
      </c>
    </row>
    <row r="71" spans="1:12" x14ac:dyDescent="0.25">
      <c r="A71" s="35">
        <v>5</v>
      </c>
      <c r="B71" s="33">
        <f t="shared" si="0"/>
        <v>9</v>
      </c>
      <c r="C71" s="33">
        <f t="shared" si="4"/>
        <v>99991</v>
      </c>
      <c r="D71" s="33">
        <f t="shared" si="1"/>
        <v>99659</v>
      </c>
      <c r="E71" s="31">
        <f t="shared" si="2"/>
        <v>0.99658999999999998</v>
      </c>
      <c r="F71" s="31">
        <f t="shared" si="5"/>
        <v>3.4100000000000241E-3</v>
      </c>
      <c r="G71" s="31">
        <f t="shared" si="3"/>
        <v>9.0300701335447033E-5</v>
      </c>
      <c r="H71">
        <f>SUMPRODUCT(A$66:A71,B$66:B71)/SUM(B$66:B71)</f>
        <v>0.5130434782608696</v>
      </c>
      <c r="I71" s="31" t="str">
        <f t="shared" si="6"/>
        <v>-</v>
      </c>
      <c r="J71">
        <f>SUMPRODUCT(A72:$A$166,B72:$B$166)/SUM(B72:$B$166)-A71</f>
        <v>77.785132935431363</v>
      </c>
    </row>
    <row r="72" spans="1:12" x14ac:dyDescent="0.25">
      <c r="A72" s="35">
        <v>6</v>
      </c>
      <c r="B72" s="33">
        <f t="shared" si="0"/>
        <v>7</v>
      </c>
      <c r="C72" s="33">
        <f t="shared" si="4"/>
        <v>99993</v>
      </c>
      <c r="D72" s="33">
        <f t="shared" si="1"/>
        <v>99650</v>
      </c>
      <c r="E72" s="31">
        <f t="shared" si="2"/>
        <v>0.99650000000000005</v>
      </c>
      <c r="F72" s="31">
        <f t="shared" si="5"/>
        <v>3.4999999999999476E-3</v>
      </c>
      <c r="G72" s="31">
        <f t="shared" si="3"/>
        <v>7.023951675212475E-5</v>
      </c>
      <c r="H72">
        <f>SUMPRODUCT(A$66:A72,B$66:B72)/SUM(B$66:B72)</f>
        <v>0.62215909090909094</v>
      </c>
      <c r="I72" s="31" t="str">
        <f t="shared" si="6"/>
        <v>-</v>
      </c>
      <c r="J72">
        <f>SUMPRODUCT(A73:$A$166,B73:$B$166)/SUM(B73:$B$166)-A72</f>
        <v>76.790534090338141</v>
      </c>
    </row>
    <row r="73" spans="1:12" x14ac:dyDescent="0.25">
      <c r="A73" s="35">
        <v>7</v>
      </c>
      <c r="B73" s="33">
        <f t="shared" si="0"/>
        <v>9</v>
      </c>
      <c r="C73" s="33">
        <f t="shared" si="4"/>
        <v>99991</v>
      </c>
      <c r="D73" s="33">
        <f t="shared" si="1"/>
        <v>99642</v>
      </c>
      <c r="E73" s="31">
        <f t="shared" si="2"/>
        <v>0.99641999999999997</v>
      </c>
      <c r="F73" s="31">
        <f t="shared" si="5"/>
        <v>3.5800000000000276E-3</v>
      </c>
      <c r="G73" s="31">
        <f t="shared" si="3"/>
        <v>9.0316106372303063E-5</v>
      </c>
      <c r="H73">
        <f>SUMPRODUCT(A$66:A73,B$66:B73)/SUM(B$66:B73)</f>
        <v>0.78116343490304707</v>
      </c>
      <c r="I73" s="31" t="str">
        <f t="shared" si="6"/>
        <v>-</v>
      </c>
      <c r="J73">
        <f>SUMPRODUCT(A74:$A$166,B74:$B$166)/SUM(B74:$B$166)-A73</f>
        <v>75.797389102164701</v>
      </c>
    </row>
    <row r="74" spans="1:12" x14ac:dyDescent="0.25">
      <c r="A74" s="35">
        <v>8</v>
      </c>
      <c r="B74" s="33">
        <f t="shared" si="0"/>
        <v>11</v>
      </c>
      <c r="C74" s="33">
        <f t="shared" si="4"/>
        <v>99989</v>
      </c>
      <c r="D74" s="33">
        <f t="shared" si="1"/>
        <v>99633</v>
      </c>
      <c r="E74" s="31">
        <f t="shared" si="2"/>
        <v>0.99633000000000005</v>
      </c>
      <c r="F74" s="31">
        <f t="shared" si="5"/>
        <v>3.6699999999999511E-3</v>
      </c>
      <c r="G74" s="31">
        <f t="shared" si="3"/>
        <v>1.1039521486923185E-4</v>
      </c>
      <c r="H74">
        <f>SUMPRODUCT(A$66:A74,B$66:B74)/SUM(B$66:B74)</f>
        <v>0.9946236559139785</v>
      </c>
      <c r="I74" s="31" t="str">
        <f t="shared" si="6"/>
        <v>-</v>
      </c>
      <c r="J74">
        <f>SUMPRODUCT(A75:$A$166,B75:$B$166)/SUM(B75:$B$166)-A74</f>
        <v>74.805658575807826</v>
      </c>
    </row>
    <row r="75" spans="1:12" x14ac:dyDescent="0.25">
      <c r="A75" s="35">
        <v>9</v>
      </c>
      <c r="B75" s="33">
        <f t="shared" si="0"/>
        <v>9</v>
      </c>
      <c r="C75" s="33">
        <f t="shared" si="4"/>
        <v>99991</v>
      </c>
      <c r="D75" s="33">
        <f t="shared" si="1"/>
        <v>99623</v>
      </c>
      <c r="E75" s="31">
        <f t="shared" si="2"/>
        <v>0.99622999999999995</v>
      </c>
      <c r="F75" s="31">
        <f t="shared" si="5"/>
        <v>3.7700000000000511E-3</v>
      </c>
      <c r="G75" s="31">
        <f t="shared" si="3"/>
        <v>9.0331516666164821E-5</v>
      </c>
      <c r="H75">
        <f>SUMPRODUCT(A$66:A75,B$66:B75)/SUM(B$66:B75)</f>
        <v>1.1837270341207349</v>
      </c>
      <c r="I75" s="31" t="str">
        <f t="shared" si="6"/>
        <v>-</v>
      </c>
      <c r="J75">
        <f>SUMPRODUCT(A76:$A$166,B76:$B$166)/SUM(B76:$B$166)-A75</f>
        <v>73.812335403976434</v>
      </c>
    </row>
    <row r="76" spans="1:12" x14ac:dyDescent="0.25">
      <c r="A76" s="35">
        <v>10</v>
      </c>
      <c r="B76" s="33">
        <f t="shared" si="0"/>
        <v>12</v>
      </c>
      <c r="C76" s="33">
        <f t="shared" si="4"/>
        <v>99988</v>
      </c>
      <c r="D76" s="33">
        <f t="shared" si="1"/>
        <v>99613</v>
      </c>
      <c r="E76" s="31">
        <f t="shared" si="2"/>
        <v>0.99612999999999996</v>
      </c>
      <c r="F76" s="31">
        <f t="shared" si="5"/>
        <v>3.8700000000000401E-3</v>
      </c>
      <c r="G76" s="31">
        <f t="shared" si="3"/>
        <v>1.2045411200224848E-4</v>
      </c>
      <c r="H76">
        <f>SUMPRODUCT(A$66:A76,B$66:B76)/SUM(B$66:B76)</f>
        <v>1.4529262086513994</v>
      </c>
      <c r="I76" s="31" t="str">
        <f t="shared" si="6"/>
        <v>-</v>
      </c>
      <c r="J76">
        <f>SUMPRODUCT(A77:$A$166,B77:$B$166)/SUM(B77:$B$166)-A76</f>
        <v>72.821119086394432</v>
      </c>
    </row>
    <row r="77" spans="1:12" x14ac:dyDescent="0.25">
      <c r="A77" s="35">
        <v>11</v>
      </c>
      <c r="B77" s="33">
        <f t="shared" si="0"/>
        <v>10</v>
      </c>
      <c r="C77" s="33">
        <f t="shared" si="4"/>
        <v>99990</v>
      </c>
      <c r="D77" s="33">
        <f t="shared" si="1"/>
        <v>99602</v>
      </c>
      <c r="E77" s="31">
        <f t="shared" si="2"/>
        <v>0.99602000000000002</v>
      </c>
      <c r="F77" s="31">
        <f t="shared" si="5"/>
        <v>3.9799999999999836E-3</v>
      </c>
      <c r="G77" s="31">
        <f t="shared" si="3"/>
        <v>1.003885035085782E-4</v>
      </c>
      <c r="H77">
        <f>SUMPRODUCT(A$66:A77,B$66:B77)/SUM(B$66:B77)</f>
        <v>1.6898263027295286</v>
      </c>
      <c r="I77" s="31" t="str">
        <f t="shared" si="6"/>
        <v>-</v>
      </c>
      <c r="J77">
        <f>SUMPRODUCT(A78:$A$166,B78:$B$166)/SUM(B78:$B$166)-A77</f>
        <v>71.828339901874045</v>
      </c>
    </row>
    <row r="78" spans="1:12" x14ac:dyDescent="0.25">
      <c r="A78" s="35">
        <v>12</v>
      </c>
      <c r="B78" s="33">
        <f t="shared" si="0"/>
        <v>6</v>
      </c>
      <c r="C78" s="33">
        <f t="shared" si="4"/>
        <v>99994</v>
      </c>
      <c r="D78" s="33">
        <f t="shared" si="1"/>
        <v>99595</v>
      </c>
      <c r="E78" s="31">
        <f t="shared" si="2"/>
        <v>0.99595</v>
      </c>
      <c r="F78" s="31">
        <f t="shared" si="5"/>
        <v>4.049999999999998E-3</v>
      </c>
      <c r="G78" s="31">
        <f t="shared" si="3"/>
        <v>6.0239754221802773E-5</v>
      </c>
      <c r="H78">
        <f>SUMPRODUCT(A$66:A78,B$66:B78)/SUM(B$66:B78)</f>
        <v>1.841075794621027</v>
      </c>
      <c r="I78" s="31" t="str">
        <f t="shared" si="6"/>
        <v>-</v>
      </c>
      <c r="J78">
        <f>SUMPRODUCT(A79:$A$166,B79:$B$166)/SUM(B79:$B$166)-A78</f>
        <v>70.832612761165521</v>
      </c>
    </row>
    <row r="79" spans="1:12" x14ac:dyDescent="0.25">
      <c r="A79" s="35">
        <v>13</v>
      </c>
      <c r="B79" s="33">
        <f t="shared" si="0"/>
        <v>6</v>
      </c>
      <c r="C79" s="33">
        <f t="shared" si="4"/>
        <v>99994</v>
      </c>
      <c r="D79" s="33">
        <f t="shared" si="1"/>
        <v>99589</v>
      </c>
      <c r="E79" s="31">
        <f t="shared" si="2"/>
        <v>0.99589000000000005</v>
      </c>
      <c r="F79" s="31">
        <f t="shared" si="5"/>
        <v>4.109999999999947E-3</v>
      </c>
      <c r="G79" s="31">
        <f t="shared" si="3"/>
        <v>6.0243988152015663E-5</v>
      </c>
      <c r="H79">
        <f>SUMPRODUCT(A$66:A79,B$66:B79)/SUM(B$66:B79)</f>
        <v>2.0024096385542167</v>
      </c>
      <c r="I79" s="31" t="str">
        <f t="shared" si="6"/>
        <v>-</v>
      </c>
      <c r="J79">
        <f>SUMPRODUCT(A80:$A$166,B80:$B$166)/SUM(B80:$B$166)-A79</f>
        <v>69.836825805413667</v>
      </c>
    </row>
    <row r="80" spans="1:12" x14ac:dyDescent="0.25">
      <c r="A80" s="35">
        <v>14</v>
      </c>
      <c r="B80" s="33">
        <f t="shared" si="0"/>
        <v>10</v>
      </c>
      <c r="C80" s="33">
        <f t="shared" si="4"/>
        <v>99990</v>
      </c>
      <c r="D80" s="33">
        <f t="shared" si="1"/>
        <v>99581</v>
      </c>
      <c r="E80" s="31">
        <f t="shared" si="2"/>
        <v>0.99580999999999997</v>
      </c>
      <c r="F80" s="31">
        <f t="shared" si="5"/>
        <v>4.190000000000027E-3</v>
      </c>
      <c r="G80" s="31">
        <f t="shared" si="3"/>
        <v>1.0041269618130516E-4</v>
      </c>
      <c r="H80">
        <f>SUMPRODUCT(A$66:A80,B$66:B80)/SUM(B$66:B80)</f>
        <v>2.2847058823529411</v>
      </c>
      <c r="I80" s="31" t="str">
        <f t="shared" si="6"/>
        <v>-</v>
      </c>
      <c r="J80">
        <f>SUMPRODUCT(A81:$A$166,B81:$B$166)/SUM(B81:$B$166)-A80</f>
        <v>68.843748114478785</v>
      </c>
    </row>
    <row r="81" spans="1:10" x14ac:dyDescent="0.25">
      <c r="A81" s="35">
        <v>15</v>
      </c>
      <c r="B81" s="33">
        <f t="shared" si="0"/>
        <v>14</v>
      </c>
      <c r="C81" s="33">
        <f t="shared" si="4"/>
        <v>99986</v>
      </c>
      <c r="D81" s="33">
        <f t="shared" si="1"/>
        <v>99569</v>
      </c>
      <c r="E81" s="31">
        <f t="shared" si="2"/>
        <v>0.99568999999999996</v>
      </c>
      <c r="F81" s="31">
        <f t="shared" si="5"/>
        <v>4.310000000000036E-3</v>
      </c>
      <c r="G81" s="31">
        <f t="shared" si="3"/>
        <v>1.4058906819574014E-4</v>
      </c>
      <c r="H81">
        <f>SUMPRODUCT(A$66:A81,B$66:B81)/SUM(B$66:B81)</f>
        <v>2.6902050113895215</v>
      </c>
      <c r="I81" s="31" t="str">
        <f t="shared" si="6"/>
        <v>-</v>
      </c>
      <c r="J81">
        <f>SUMPRODUCT(A82:$A$166,B82:$B$166)/SUM(B82:$B$166)-A81</f>
        <v>67.853300881039544</v>
      </c>
    </row>
    <row r="82" spans="1:10" x14ac:dyDescent="0.25">
      <c r="A82" s="35">
        <v>16</v>
      </c>
      <c r="B82" s="33">
        <f t="shared" si="0"/>
        <v>10</v>
      </c>
      <c r="C82" s="33">
        <f t="shared" si="4"/>
        <v>99990</v>
      </c>
      <c r="D82" s="33">
        <f t="shared" si="1"/>
        <v>99557</v>
      </c>
      <c r="E82" s="31">
        <f t="shared" si="2"/>
        <v>0.99556999999999995</v>
      </c>
      <c r="F82" s="31">
        <f t="shared" si="5"/>
        <v>4.430000000000045E-3</v>
      </c>
      <c r="G82" s="31">
        <f t="shared" si="3"/>
        <v>1.0043286565095562E-4</v>
      </c>
      <c r="H82">
        <f>SUMPRODUCT(A$66:A82,B$66:B82)/SUM(B$66:B82)</f>
        <v>2.9866369710467704</v>
      </c>
      <c r="I82" s="31" t="str">
        <f t="shared" si="6"/>
        <v>-</v>
      </c>
      <c r="J82">
        <f>SUMPRODUCT(A83:$A$166,B83:$B$166)/SUM(B83:$B$166)-A82</f>
        <v>66.86002534752258</v>
      </c>
    </row>
    <row r="83" spans="1:10" x14ac:dyDescent="0.25">
      <c r="A83" s="35">
        <v>17</v>
      </c>
      <c r="B83" s="33">
        <f t="shared" si="0"/>
        <v>17</v>
      </c>
      <c r="C83" s="33">
        <f t="shared" si="4"/>
        <v>99983</v>
      </c>
      <c r="D83" s="33">
        <f t="shared" si="1"/>
        <v>99543</v>
      </c>
      <c r="E83" s="31">
        <f t="shared" si="2"/>
        <v>0.99543000000000004</v>
      </c>
      <c r="F83" s="31">
        <f t="shared" si="5"/>
        <v>4.569999999999963E-3</v>
      </c>
      <c r="G83" s="31">
        <f t="shared" si="3"/>
        <v>1.7075645107827677E-4</v>
      </c>
      <c r="H83">
        <f>SUMPRODUCT(A$66:A83,B$66:B83)/SUM(B$66:B83)</f>
        <v>3.4978540772532187</v>
      </c>
      <c r="I83" s="31" t="str">
        <f t="shared" si="6"/>
        <v>-</v>
      </c>
      <c r="J83">
        <f>SUMPRODUCT(A84:$A$166,B84:$B$166)/SUM(B84:$B$166)-A83</f>
        <v>65.871289021237217</v>
      </c>
    </row>
    <row r="84" spans="1:10" x14ac:dyDescent="0.25">
      <c r="A84" s="35">
        <v>18</v>
      </c>
      <c r="B84" s="33">
        <f t="shared" si="0"/>
        <v>15</v>
      </c>
      <c r="C84" s="33">
        <f t="shared" si="4"/>
        <v>99985</v>
      </c>
      <c r="D84" s="33">
        <f t="shared" si="1"/>
        <v>99527</v>
      </c>
      <c r="E84" s="31">
        <f t="shared" si="2"/>
        <v>0.99526999999999999</v>
      </c>
      <c r="F84" s="31">
        <f t="shared" si="5"/>
        <v>4.730000000000012E-3</v>
      </c>
      <c r="G84" s="31">
        <f t="shared" si="3"/>
        <v>1.5068864711732617E-4</v>
      </c>
      <c r="H84">
        <f>SUMPRODUCT(A$66:A84,B$66:B84)/SUM(B$66:B84)</f>
        <v>3.9501039501039501</v>
      </c>
      <c r="I84" s="31" t="str">
        <f t="shared" si="6"/>
        <v>-</v>
      </c>
      <c r="J84">
        <f>SUMPRODUCT(A85:$A$166,B85:$B$166)/SUM(B85:$B$166)-A84</f>
        <v>64.881079830157162</v>
      </c>
    </row>
    <row r="85" spans="1:10" x14ac:dyDescent="0.25">
      <c r="A85" s="35">
        <v>19</v>
      </c>
      <c r="B85" s="33">
        <f t="shared" si="0"/>
        <v>14</v>
      </c>
      <c r="C85" s="33">
        <f t="shared" si="4"/>
        <v>99986</v>
      </c>
      <c r="D85" s="33">
        <f t="shared" si="1"/>
        <v>99513</v>
      </c>
      <c r="E85" s="31">
        <f t="shared" si="2"/>
        <v>0.99512999999999996</v>
      </c>
      <c r="F85" s="31">
        <f t="shared" si="5"/>
        <v>4.870000000000041E-3</v>
      </c>
      <c r="G85" s="31">
        <f t="shared" si="3"/>
        <v>1.4066534709174396E-4</v>
      </c>
      <c r="H85">
        <f>SUMPRODUCT(A$66:A85,B$66:B85)/SUM(B$66:B85)</f>
        <v>4.375757575757576</v>
      </c>
      <c r="I85" s="31" t="str">
        <f t="shared" si="6"/>
        <v>-</v>
      </c>
      <c r="J85">
        <f>SUMPRODUCT(A86:$A$166,B86:$B$166)/SUM(B86:$B$166)-A85</f>
        <v>63.890079700519266</v>
      </c>
    </row>
    <row r="86" spans="1:10" x14ac:dyDescent="0.25">
      <c r="A86" s="35">
        <v>20</v>
      </c>
      <c r="B86" s="33">
        <f t="shared" si="0"/>
        <v>20</v>
      </c>
      <c r="C86" s="33">
        <f t="shared" si="4"/>
        <v>99980</v>
      </c>
      <c r="D86" s="33">
        <f t="shared" si="1"/>
        <v>99496</v>
      </c>
      <c r="E86" s="31">
        <f t="shared" si="2"/>
        <v>0.99495999999999996</v>
      </c>
      <c r="F86" s="31">
        <f t="shared" si="5"/>
        <v>5.0400000000000444E-3</v>
      </c>
      <c r="G86" s="31">
        <f t="shared" si="3"/>
        <v>2.0097876659330941E-4</v>
      </c>
      <c r="H86">
        <f>SUMPRODUCT(A$66:A86,B$66:B86)/SUM(B$66:B86)</f>
        <v>4.9825242718446603</v>
      </c>
      <c r="I86" s="31" t="str">
        <f t="shared" si="6"/>
        <v>-</v>
      </c>
      <c r="J86">
        <f>SUMPRODUCT(A87:$A$166,B87:$B$166)/SUM(B87:$B$166)-A86</f>
        <v>62.902739753603356</v>
      </c>
    </row>
    <row r="87" spans="1:10" x14ac:dyDescent="0.25">
      <c r="A87" s="35">
        <v>21</v>
      </c>
      <c r="B87" s="33">
        <f t="shared" si="0"/>
        <v>17</v>
      </c>
      <c r="C87" s="33">
        <f t="shared" si="4"/>
        <v>99983</v>
      </c>
      <c r="D87" s="33">
        <f t="shared" si="1"/>
        <v>99477</v>
      </c>
      <c r="E87" s="31">
        <f t="shared" si="2"/>
        <v>0.99477000000000004</v>
      </c>
      <c r="F87" s="31">
        <f t="shared" si="5"/>
        <v>5.2299999999999569E-3</v>
      </c>
      <c r="G87" s="31">
        <f t="shared" si="3"/>
        <v>1.7086114014633753E-4</v>
      </c>
      <c r="H87">
        <f>SUMPRODUCT(A$66:A87,B$66:B87)/SUM(B$66:B87)</f>
        <v>5.4943609022556394</v>
      </c>
      <c r="I87" s="31" t="str">
        <f t="shared" si="6"/>
        <v>-</v>
      </c>
      <c r="J87">
        <f>SUMPRODUCT(A88:$A$166,B88:$B$166)/SUM(B88:$B$166)-A87</f>
        <v>61.913333668898176</v>
      </c>
    </row>
    <row r="88" spans="1:10" x14ac:dyDescent="0.25">
      <c r="A88" s="35">
        <v>22</v>
      </c>
      <c r="B88" s="33">
        <f t="shared" si="0"/>
        <v>20</v>
      </c>
      <c r="C88" s="33">
        <f t="shared" si="4"/>
        <v>99980</v>
      </c>
      <c r="D88" s="33">
        <f t="shared" si="1"/>
        <v>99459</v>
      </c>
      <c r="E88" s="31">
        <f t="shared" si="2"/>
        <v>0.99458999999999997</v>
      </c>
      <c r="F88" s="31">
        <f t="shared" si="5"/>
        <v>5.4100000000000259E-3</v>
      </c>
      <c r="G88" s="31">
        <f t="shared" si="3"/>
        <v>2.0105149934155633E-4</v>
      </c>
      <c r="H88">
        <f>SUMPRODUCT(A$66:A88,B$66:B88)/SUM(B$66:B88)</f>
        <v>6.0923913043478262</v>
      </c>
      <c r="I88" s="31" t="str">
        <f t="shared" si="6"/>
        <v>-</v>
      </c>
      <c r="J88">
        <f>SUMPRODUCT(A89:$A$166,B89:$B$166)/SUM(B89:$B$166)-A88</f>
        <v>60.92560036248301</v>
      </c>
    </row>
    <row r="89" spans="1:10" x14ac:dyDescent="0.25">
      <c r="A89" s="35">
        <v>23</v>
      </c>
      <c r="B89" s="33">
        <f t="shared" si="0"/>
        <v>17</v>
      </c>
      <c r="C89" s="33">
        <f t="shared" si="4"/>
        <v>99983</v>
      </c>
      <c r="D89" s="33">
        <f t="shared" si="1"/>
        <v>99440</v>
      </c>
      <c r="E89" s="31">
        <f t="shared" si="2"/>
        <v>0.99439999999999995</v>
      </c>
      <c r="F89" s="31">
        <f t="shared" si="5"/>
        <v>5.6000000000000494E-3</v>
      </c>
      <c r="G89" s="31">
        <f t="shared" si="3"/>
        <v>1.7092470264128937E-4</v>
      </c>
      <c r="H89">
        <f>SUMPRODUCT(A$66:A89,B$66:B89)/SUM(B$66:B89)</f>
        <v>6.5975395430579962</v>
      </c>
      <c r="I89" s="31" t="str">
        <f t="shared" si="6"/>
        <v>-</v>
      </c>
      <c r="J89">
        <f>SUMPRODUCT(A90:$A$166,B90:$B$166)/SUM(B90:$B$166)-A89</f>
        <v>59.935859735342106</v>
      </c>
    </row>
    <row r="90" spans="1:10" x14ac:dyDescent="0.25">
      <c r="A90" s="35">
        <v>24</v>
      </c>
      <c r="B90" s="33">
        <f t="shared" si="0"/>
        <v>22</v>
      </c>
      <c r="C90" s="33">
        <f t="shared" si="4"/>
        <v>99978</v>
      </c>
      <c r="D90" s="33">
        <f t="shared" si="1"/>
        <v>99421</v>
      </c>
      <c r="E90" s="31">
        <f t="shared" si="2"/>
        <v>0.99421000000000004</v>
      </c>
      <c r="F90" s="31">
        <f t="shared" si="5"/>
        <v>5.7899999999999618E-3</v>
      </c>
      <c r="G90" s="31">
        <f t="shared" si="3"/>
        <v>2.2123893805309734E-4</v>
      </c>
      <c r="H90">
        <f>SUMPRODUCT(A$66:A90,B$66:B90)/SUM(B$66:B90)</f>
        <v>7.2453468697123515</v>
      </c>
      <c r="I90" s="31" t="str">
        <f t="shared" si="6"/>
        <v>-</v>
      </c>
      <c r="J90">
        <f>SUMPRODUCT(A91:$A$166,B91:$B$166)/SUM(B91:$B$166)-A90</f>
        <v>58.948920182118542</v>
      </c>
    </row>
    <row r="91" spans="1:10" x14ac:dyDescent="0.25">
      <c r="A91" s="35">
        <v>25</v>
      </c>
      <c r="B91" s="33">
        <f t="shared" si="0"/>
        <v>25</v>
      </c>
      <c r="C91" s="33">
        <f t="shared" si="4"/>
        <v>99975</v>
      </c>
      <c r="D91" s="33">
        <f t="shared" si="1"/>
        <v>99397</v>
      </c>
      <c r="E91" s="31">
        <f t="shared" si="2"/>
        <v>0.99397000000000002</v>
      </c>
      <c r="F91" s="31">
        <f t="shared" si="5"/>
        <v>6.0299999999999798E-3</v>
      </c>
      <c r="G91" s="31">
        <f t="shared" si="3"/>
        <v>2.5145592983373733E-4</v>
      </c>
      <c r="H91">
        <f>SUMPRODUCT(A$66:A91,B$66:B91)/SUM(B$66:B91)</f>
        <v>7.9659090909090908</v>
      </c>
      <c r="I91" s="31" t="str">
        <f t="shared" si="6"/>
        <v>-</v>
      </c>
      <c r="J91">
        <f>SUMPRODUCT(A92:$A$166,B92:$B$166)/SUM(B92:$B$166)-A91</f>
        <v>57.963516740385487</v>
      </c>
    </row>
    <row r="92" spans="1:10" x14ac:dyDescent="0.25">
      <c r="A92" s="35">
        <v>26</v>
      </c>
      <c r="B92" s="33">
        <f t="shared" si="0"/>
        <v>21</v>
      </c>
      <c r="C92" s="33">
        <f t="shared" si="4"/>
        <v>99979</v>
      </c>
      <c r="D92" s="33">
        <f t="shared" si="1"/>
        <v>99374</v>
      </c>
      <c r="E92" s="31">
        <f t="shared" si="2"/>
        <v>0.99373999999999996</v>
      </c>
      <c r="F92" s="31">
        <f t="shared" si="5"/>
        <v>6.2600000000000433E-3</v>
      </c>
      <c r="G92" s="31">
        <f t="shared" si="3"/>
        <v>2.1127398211213619E-4</v>
      </c>
      <c r="H92">
        <f>SUMPRODUCT(A$66:A92,B$66:B92)/SUM(B$66:B92)</f>
        <v>8.5604395604395602</v>
      </c>
      <c r="I92" s="31" t="str">
        <f t="shared" si="6"/>
        <v>-</v>
      </c>
      <c r="J92">
        <f>SUMPRODUCT(A93:$A$166,B93:$B$166)/SUM(B93:$B$166)-A92</f>
        <v>56.975571903658164</v>
      </c>
    </row>
    <row r="93" spans="1:10" x14ac:dyDescent="0.25">
      <c r="A93" s="35">
        <v>27</v>
      </c>
      <c r="B93" s="33">
        <f t="shared" si="0"/>
        <v>25</v>
      </c>
      <c r="C93" s="33">
        <f t="shared" si="4"/>
        <v>99975</v>
      </c>
      <c r="D93" s="33">
        <f t="shared" si="1"/>
        <v>99351</v>
      </c>
      <c r="E93" s="31">
        <f t="shared" si="2"/>
        <v>0.99351</v>
      </c>
      <c r="F93" s="31">
        <f t="shared" si="5"/>
        <v>6.4899999999999958E-3</v>
      </c>
      <c r="G93" s="31">
        <f t="shared" si="3"/>
        <v>2.5157485861492944E-4</v>
      </c>
      <c r="H93">
        <f>SUMPRODUCT(A$66:A93,B$66:B93)/SUM(B$66:B93)</f>
        <v>9.2567975830815712</v>
      </c>
      <c r="I93" s="31" t="str">
        <f t="shared" si="6"/>
        <v>-</v>
      </c>
      <c r="J93">
        <f>SUMPRODUCT(A94:$A$166,B94:$B$166)/SUM(B94:$B$166)-A93</f>
        <v>55.98967793961998</v>
      </c>
    </row>
    <row r="94" spans="1:10" x14ac:dyDescent="0.25">
      <c r="A94" s="35">
        <v>28</v>
      </c>
      <c r="B94" s="33">
        <f t="shared" si="0"/>
        <v>29</v>
      </c>
      <c r="C94" s="33">
        <f t="shared" si="4"/>
        <v>99971</v>
      </c>
      <c r="D94" s="33">
        <f t="shared" si="1"/>
        <v>99325</v>
      </c>
      <c r="E94" s="31">
        <f t="shared" si="2"/>
        <v>0.99324999999999997</v>
      </c>
      <c r="F94" s="31">
        <f t="shared" si="5"/>
        <v>6.7500000000000338E-3</v>
      </c>
      <c r="G94" s="31">
        <f t="shared" si="3"/>
        <v>2.9189439462109086E-4</v>
      </c>
      <c r="H94">
        <f>SUMPRODUCT(A$66:A94,B$66:B94)/SUM(B$66:B94)</f>
        <v>10.043415340086831</v>
      </c>
      <c r="I94" s="31" t="str">
        <f t="shared" si="6"/>
        <v>-</v>
      </c>
      <c r="J94">
        <f>SUMPRODUCT(A95:$A$166,B95:$B$166)/SUM(B95:$B$166)-A94</f>
        <v>55.005757441316447</v>
      </c>
    </row>
    <row r="95" spans="1:10" x14ac:dyDescent="0.25">
      <c r="A95" s="35">
        <v>29</v>
      </c>
      <c r="B95" s="33">
        <f t="shared" si="0"/>
        <v>25</v>
      </c>
      <c r="C95" s="33">
        <f t="shared" si="4"/>
        <v>99975</v>
      </c>
      <c r="D95" s="33">
        <f t="shared" si="1"/>
        <v>99298</v>
      </c>
      <c r="E95" s="31">
        <f t="shared" si="2"/>
        <v>0.99297999999999997</v>
      </c>
      <c r="F95" s="31">
        <f t="shared" si="5"/>
        <v>7.0200000000000262E-3</v>
      </c>
      <c r="G95" s="31">
        <f t="shared" si="3"/>
        <v>2.5169896803423108E-4</v>
      </c>
      <c r="H95">
        <f>SUMPRODUCT(A$66:A95,B$66:B95)/SUM(B$66:B95)</f>
        <v>10.705307262569832</v>
      </c>
      <c r="I95" s="31" t="str">
        <f t="shared" si="6"/>
        <v>-</v>
      </c>
      <c r="J95">
        <f>SUMPRODUCT(A96:$A$166,B96:$B$166)/SUM(B96:$B$166)-A95</f>
        <v>54.019374489415128</v>
      </c>
    </row>
    <row r="96" spans="1:10" x14ac:dyDescent="0.25">
      <c r="A96" s="35">
        <v>30</v>
      </c>
      <c r="B96" s="33">
        <f t="shared" si="0"/>
        <v>32</v>
      </c>
      <c r="C96" s="33">
        <f t="shared" si="4"/>
        <v>99968</v>
      </c>
      <c r="D96" s="33">
        <f t="shared" si="1"/>
        <v>99269</v>
      </c>
      <c r="E96" s="31">
        <f t="shared" si="2"/>
        <v>0.99268999999999996</v>
      </c>
      <c r="F96" s="31">
        <f t="shared" si="5"/>
        <v>7.3100000000000387E-3</v>
      </c>
      <c r="G96" s="31">
        <f t="shared" si="3"/>
        <v>3.2226228121412314E-4</v>
      </c>
      <c r="H96">
        <f>SUMPRODUCT(A$66:A96,B$66:B96)/SUM(B$66:B96)</f>
        <v>11.530748663101605</v>
      </c>
      <c r="I96" s="31" t="str">
        <f t="shared" si="6"/>
        <v>-</v>
      </c>
      <c r="J96">
        <f>SUMPRODUCT(A97:$A$166,B97:$B$166)/SUM(B97:$B$166)-A96</f>
        <v>53.036491490027146</v>
      </c>
    </row>
    <row r="97" spans="1:10" x14ac:dyDescent="0.25">
      <c r="A97" s="35">
        <v>31</v>
      </c>
      <c r="B97" s="33">
        <f t="shared" si="0"/>
        <v>30</v>
      </c>
      <c r="C97" s="33">
        <f t="shared" si="4"/>
        <v>99970</v>
      </c>
      <c r="D97" s="33">
        <f t="shared" si="1"/>
        <v>99239</v>
      </c>
      <c r="E97" s="31">
        <f t="shared" si="2"/>
        <v>0.99238999999999999</v>
      </c>
      <c r="F97" s="31">
        <f t="shared" si="5"/>
        <v>7.6100000000000056E-3</v>
      </c>
      <c r="G97" s="31">
        <f t="shared" si="3"/>
        <v>3.0220914887830037E-4</v>
      </c>
      <c r="H97">
        <f>SUMPRODUCT(A$66:A97,B$66:B97)/SUM(B$66:B97)</f>
        <v>12.281491002570695</v>
      </c>
      <c r="I97" s="31" t="str">
        <f t="shared" si="6"/>
        <v>-</v>
      </c>
      <c r="J97">
        <f>SUMPRODUCT(A98:$A$166,B98:$B$166)/SUM(B98:$B$166)-A97</f>
        <v>52.052245960701995</v>
      </c>
    </row>
    <row r="98" spans="1:10" x14ac:dyDescent="0.25">
      <c r="A98" s="35">
        <v>32</v>
      </c>
      <c r="B98" s="33">
        <f t="shared" si="0"/>
        <v>31</v>
      </c>
      <c r="C98" s="33">
        <f t="shared" si="4"/>
        <v>99969</v>
      </c>
      <c r="D98" s="33">
        <f t="shared" si="1"/>
        <v>99209</v>
      </c>
      <c r="E98" s="31">
        <f t="shared" si="2"/>
        <v>0.99209000000000003</v>
      </c>
      <c r="F98" s="31">
        <f t="shared" si="5"/>
        <v>7.9099999999999726E-3</v>
      </c>
      <c r="G98" s="31">
        <f t="shared" si="3"/>
        <v>3.1237719041908926E-4</v>
      </c>
      <c r="H98">
        <f>SUMPRODUCT(A$66:A98,B$66:B98)/SUM(B$66:B98)</f>
        <v>13.03708281829419</v>
      </c>
      <c r="I98" s="31" t="str">
        <f t="shared" si="6"/>
        <v>-</v>
      </c>
      <c r="J98">
        <f>SUMPRODUCT(A99:$A$166,B99:$B$166)/SUM(B99:$B$166)-A98</f>
        <v>51.068222657433026</v>
      </c>
    </row>
    <row r="99" spans="1:10" x14ac:dyDescent="0.25">
      <c r="A99" s="35">
        <v>33</v>
      </c>
      <c r="B99" s="33">
        <f t="shared" si="0"/>
        <v>34</v>
      </c>
      <c r="C99" s="33">
        <f t="shared" si="4"/>
        <v>99966</v>
      </c>
      <c r="D99" s="33">
        <f t="shared" si="1"/>
        <v>99176</v>
      </c>
      <c r="E99" s="31">
        <f t="shared" si="2"/>
        <v>0.99175999999999997</v>
      </c>
      <c r="F99" s="31">
        <f t="shared" si="5"/>
        <v>8.2400000000000251E-3</v>
      </c>
      <c r="G99" s="31">
        <f t="shared" si="3"/>
        <v>3.4271084276628127E-4</v>
      </c>
      <c r="H99">
        <f>SUMPRODUCT(A$66:A99,B$66:B99)/SUM(B$66:B99)</f>
        <v>13.842230130486358</v>
      </c>
      <c r="I99" s="31" t="str">
        <f t="shared" si="6"/>
        <v>-</v>
      </c>
      <c r="J99">
        <f>SUMPRODUCT(A100:$A$166,B100:$B$166)/SUM(B100:$B$166)-A99</f>
        <v>50.085413637098071</v>
      </c>
    </row>
    <row r="100" spans="1:10" x14ac:dyDescent="0.25">
      <c r="A100" s="35">
        <v>34</v>
      </c>
      <c r="B100" s="33">
        <f t="shared" si="0"/>
        <v>38</v>
      </c>
      <c r="C100" s="33">
        <f t="shared" si="4"/>
        <v>99962</v>
      </c>
      <c r="D100" s="33">
        <f t="shared" si="1"/>
        <v>99140</v>
      </c>
      <c r="E100" s="31">
        <f t="shared" si="2"/>
        <v>0.99139999999999995</v>
      </c>
      <c r="F100" s="31">
        <f t="shared" si="5"/>
        <v>8.600000000000052E-3</v>
      </c>
      <c r="G100" s="31">
        <f t="shared" si="3"/>
        <v>3.8315721545535209E-4</v>
      </c>
      <c r="H100">
        <f>SUMPRODUCT(A$66:A100,B$66:B100)/SUM(B$66:B100)</f>
        <v>14.711691259931895</v>
      </c>
      <c r="I100" s="31" t="str">
        <f t="shared" si="6"/>
        <v>-</v>
      </c>
      <c r="J100">
        <f>SUMPRODUCT(A101:$A$166,B101:$B$166)/SUM(B101:$B$166)-A100</f>
        <v>49.104257167680274</v>
      </c>
    </row>
    <row r="101" spans="1:10" x14ac:dyDescent="0.25">
      <c r="A101" s="35">
        <v>35</v>
      </c>
      <c r="B101" s="33">
        <f t="shared" si="0"/>
        <v>46</v>
      </c>
      <c r="C101" s="33">
        <f t="shared" si="4"/>
        <v>99954</v>
      </c>
      <c r="D101" s="33">
        <f t="shared" si="1"/>
        <v>99098</v>
      </c>
      <c r="E101" s="31">
        <f t="shared" si="2"/>
        <v>0.99097999999999997</v>
      </c>
      <c r="F101" s="31">
        <f t="shared" si="5"/>
        <v>9.020000000000028E-3</v>
      </c>
      <c r="G101" s="31">
        <f t="shared" si="3"/>
        <v>4.6399031672382491E-4</v>
      </c>
      <c r="H101">
        <f>SUMPRODUCT(A$66:A101,B$66:B101)/SUM(B$66:B101)</f>
        <v>15.718446601941748</v>
      </c>
      <c r="I101" s="31" t="str">
        <f t="shared" si="6"/>
        <v>-</v>
      </c>
      <c r="J101">
        <f>SUMPRODUCT(A102:$A$166,B102:$B$166)/SUM(B102:$B$166)-A101</f>
        <v>48.12662219526986</v>
      </c>
    </row>
    <row r="102" spans="1:10" x14ac:dyDescent="0.25">
      <c r="A102" s="35">
        <v>36</v>
      </c>
      <c r="B102" s="33">
        <f t="shared" si="0"/>
        <v>51</v>
      </c>
      <c r="C102" s="33">
        <f t="shared" si="4"/>
        <v>99949</v>
      </c>
      <c r="D102" s="33">
        <f t="shared" si="1"/>
        <v>99050</v>
      </c>
      <c r="E102" s="31">
        <f t="shared" si="2"/>
        <v>0.99050000000000005</v>
      </c>
      <c r="F102" s="31">
        <f t="shared" si="5"/>
        <v>9.4999999999999529E-3</v>
      </c>
      <c r="G102" s="31">
        <f t="shared" si="3"/>
        <v>5.1464207148479285E-4</v>
      </c>
      <c r="H102">
        <f>SUMPRODUCT(A$66:A102,B$66:B102)/SUM(B$66:B102)</f>
        <v>16.776073619631902</v>
      </c>
      <c r="I102" s="31" t="str">
        <f t="shared" si="6"/>
        <v>-</v>
      </c>
      <c r="J102">
        <f>SUMPRODUCT(A103:$A$166,B103:$B$166)/SUM(B103:$B$166)-A102</f>
        <v>47.15092679671146</v>
      </c>
    </row>
    <row r="103" spans="1:10" x14ac:dyDescent="0.25">
      <c r="A103" s="35">
        <v>37</v>
      </c>
      <c r="B103" s="33">
        <f t="shared" si="0"/>
        <v>56</v>
      </c>
      <c r="C103" s="33">
        <f t="shared" si="4"/>
        <v>99944</v>
      </c>
      <c r="D103" s="33">
        <f t="shared" si="1"/>
        <v>98997</v>
      </c>
      <c r="E103" s="31">
        <f t="shared" si="2"/>
        <v>0.98997000000000002</v>
      </c>
      <c r="F103" s="31">
        <f t="shared" si="5"/>
        <v>1.0029999999999983E-2</v>
      </c>
      <c r="G103" s="31">
        <f t="shared" si="3"/>
        <v>5.6537102473498235E-4</v>
      </c>
      <c r="H103">
        <f>SUMPRODUCT(A$66:A103,B$66:B103)/SUM(B$66:B103)</f>
        <v>17.871373307543521</v>
      </c>
      <c r="I103" s="31" t="str">
        <f t="shared" si="6"/>
        <v>-</v>
      </c>
      <c r="J103">
        <f>SUMPRODUCT(A104:$A$166,B104:$B$166)/SUM(B104:$B$166)-A103</f>
        <v>46.177076482551371</v>
      </c>
    </row>
    <row r="104" spans="1:10" x14ac:dyDescent="0.25">
      <c r="A104" s="35">
        <v>38</v>
      </c>
      <c r="B104" s="33">
        <f t="shared" si="0"/>
        <v>64</v>
      </c>
      <c r="C104" s="33">
        <f t="shared" si="4"/>
        <v>99936</v>
      </c>
      <c r="D104" s="33">
        <f t="shared" si="1"/>
        <v>98937</v>
      </c>
      <c r="E104" s="31">
        <f t="shared" si="2"/>
        <v>0.98936999999999997</v>
      </c>
      <c r="F104" s="31">
        <f t="shared" si="5"/>
        <v>1.0630000000000028E-2</v>
      </c>
      <c r="G104" s="31">
        <f t="shared" si="3"/>
        <v>6.4648423689606755E-4</v>
      </c>
      <c r="H104">
        <f>SUMPRODUCT(A$66:A104,B$66:B104)/SUM(B$66:B104)</f>
        <v>19.044626593806921</v>
      </c>
      <c r="I104" s="31" t="str">
        <f t="shared" si="6"/>
        <v>-</v>
      </c>
      <c r="J104">
        <f>SUMPRODUCT(A105:$A$166,B105:$B$166)/SUM(B105:$B$166)-A104</f>
        <v>45.206350170600089</v>
      </c>
    </row>
    <row r="105" spans="1:10" x14ac:dyDescent="0.25">
      <c r="A105" s="35">
        <v>39</v>
      </c>
      <c r="B105" s="33">
        <f t="shared" si="0"/>
        <v>72</v>
      </c>
      <c r="C105" s="33">
        <f t="shared" si="4"/>
        <v>99928</v>
      </c>
      <c r="D105" s="33">
        <f t="shared" si="1"/>
        <v>98869</v>
      </c>
      <c r="E105" s="31">
        <f t="shared" si="2"/>
        <v>0.98868999999999996</v>
      </c>
      <c r="F105" s="31">
        <f t="shared" si="5"/>
        <v>1.1310000000000042E-2</v>
      </c>
      <c r="G105" s="31">
        <f t="shared" si="3"/>
        <v>7.2773583189302286E-4</v>
      </c>
      <c r="H105">
        <f>SUMPRODUCT(A$66:A105,B$66:B105)/SUM(B$66:B105)</f>
        <v>20.272649572649573</v>
      </c>
      <c r="I105" s="31" t="str">
        <f t="shared" si="6"/>
        <v>-</v>
      </c>
      <c r="J105">
        <f>SUMPRODUCT(A106:$A$166,B106:$B$166)/SUM(B106:$B$166)-A105</f>
        <v>44.238598944243492</v>
      </c>
    </row>
    <row r="106" spans="1:10" x14ac:dyDescent="0.25">
      <c r="A106" s="35">
        <v>40</v>
      </c>
      <c r="B106" s="33">
        <f t="shared" si="0"/>
        <v>73</v>
      </c>
      <c r="C106" s="33">
        <f t="shared" si="4"/>
        <v>99927</v>
      </c>
      <c r="D106" s="33">
        <f t="shared" si="1"/>
        <v>98797</v>
      </c>
      <c r="E106" s="31">
        <f t="shared" si="2"/>
        <v>0.98797000000000001</v>
      </c>
      <c r="F106" s="31">
        <f t="shared" si="5"/>
        <v>1.2029999999999985E-2</v>
      </c>
      <c r="G106" s="31">
        <f t="shared" si="3"/>
        <v>7.3835074694798169E-4</v>
      </c>
      <c r="H106">
        <f>SUMPRODUCT(A$66:A106,B$66:B106)/SUM(B$66:B106)</f>
        <v>21.431214802896218</v>
      </c>
      <c r="I106" s="31" t="str">
        <f t="shared" si="6"/>
        <v>-</v>
      </c>
      <c r="J106">
        <f>SUMPRODUCT(A107:$A$166,B107:$B$166)/SUM(B107:$B$166)-A106</f>
        <v>43.270603504218045</v>
      </c>
    </row>
    <row r="107" spans="1:10" x14ac:dyDescent="0.25">
      <c r="A107" s="35">
        <v>41</v>
      </c>
      <c r="B107" s="33">
        <f t="shared" si="0"/>
        <v>82</v>
      </c>
      <c r="C107" s="33">
        <f t="shared" si="4"/>
        <v>99918</v>
      </c>
      <c r="D107" s="33">
        <f t="shared" si="1"/>
        <v>98719</v>
      </c>
      <c r="E107" s="31">
        <f t="shared" si="2"/>
        <v>0.98719000000000001</v>
      </c>
      <c r="F107" s="31">
        <f t="shared" si="5"/>
        <v>1.2809999999999988E-2</v>
      </c>
      <c r="G107" s="31">
        <f t="shared" si="3"/>
        <v>8.2998471613510529E-4</v>
      </c>
      <c r="H107">
        <f>SUMPRODUCT(A$66:A107,B$66:B107)/SUM(B$66:B107)</f>
        <v>22.642264150943397</v>
      </c>
      <c r="I107" s="31" t="str">
        <f t="shared" si="6"/>
        <v>-</v>
      </c>
      <c r="J107">
        <f>SUMPRODUCT(A108:$A$166,B108:$B$166)/SUM(B108:$B$166)-A107</f>
        <v>42.305778246838912</v>
      </c>
    </row>
    <row r="108" spans="1:10" x14ac:dyDescent="0.25">
      <c r="A108" s="35">
        <v>42</v>
      </c>
      <c r="B108" s="33">
        <f t="shared" si="0"/>
        <v>93</v>
      </c>
      <c r="C108" s="33">
        <f t="shared" si="4"/>
        <v>99907</v>
      </c>
      <c r="D108" s="33">
        <f t="shared" si="1"/>
        <v>98632</v>
      </c>
      <c r="E108" s="31">
        <f t="shared" si="2"/>
        <v>0.98631999999999997</v>
      </c>
      <c r="F108" s="31">
        <f t="shared" si="5"/>
        <v>1.3680000000000025E-2</v>
      </c>
      <c r="G108" s="31">
        <f t="shared" si="3"/>
        <v>9.4206788966662953E-4</v>
      </c>
      <c r="H108">
        <f>SUMPRODUCT(A$66:A108,B$66:B108)/SUM(B$66:B108)</f>
        <v>23.91184767277856</v>
      </c>
      <c r="I108" s="31" t="str">
        <f t="shared" si="6"/>
        <v>-</v>
      </c>
      <c r="J108">
        <f>SUMPRODUCT(A109:$A$166,B109:$B$166)/SUM(B109:$B$166)-A108</f>
        <v>41.344797814096637</v>
      </c>
    </row>
    <row r="109" spans="1:10" x14ac:dyDescent="0.25">
      <c r="A109" s="35">
        <v>43</v>
      </c>
      <c r="B109" s="33">
        <f t="shared" si="0"/>
        <v>105</v>
      </c>
      <c r="C109" s="33">
        <f t="shared" si="4"/>
        <v>99895</v>
      </c>
      <c r="D109" s="33">
        <f t="shared" si="1"/>
        <v>98532</v>
      </c>
      <c r="E109" s="31">
        <f t="shared" si="2"/>
        <v>0.98531999999999997</v>
      </c>
      <c r="F109" s="31">
        <f t="shared" si="5"/>
        <v>1.4680000000000026E-2</v>
      </c>
      <c r="G109" s="31">
        <f t="shared" si="3"/>
        <v>1.0645632249168626E-3</v>
      </c>
      <c r="H109">
        <f>SUMPRODUCT(A$66:A109,B$66:B109)/SUM(B$66:B109)</f>
        <v>25.227839789888378</v>
      </c>
      <c r="I109" s="31" t="str">
        <f t="shared" si="6"/>
        <v>-</v>
      </c>
      <c r="J109">
        <f>SUMPRODUCT(A110:$A$166,B110:$B$166)/SUM(B110:$B$166)-A109</f>
        <v>40.38787317985846</v>
      </c>
    </row>
    <row r="110" spans="1:10" x14ac:dyDescent="0.25">
      <c r="A110" s="35">
        <v>44</v>
      </c>
      <c r="B110" s="33">
        <f t="shared" si="0"/>
        <v>118</v>
      </c>
      <c r="C110" s="33">
        <f t="shared" si="4"/>
        <v>99882</v>
      </c>
      <c r="D110" s="33">
        <f t="shared" si="1"/>
        <v>98421</v>
      </c>
      <c r="E110" s="31">
        <f t="shared" si="2"/>
        <v>0.98421000000000003</v>
      </c>
      <c r="F110" s="31">
        <f t="shared" si="5"/>
        <v>1.5789999999999971E-2</v>
      </c>
      <c r="G110" s="31">
        <f t="shared" si="3"/>
        <v>1.1975804814679494E-3</v>
      </c>
      <c r="H110">
        <f>SUMPRODUCT(A$66:A110,B$66:B110)/SUM(B$66:B110)</f>
        <v>26.577696526508227</v>
      </c>
      <c r="I110" s="31" t="str">
        <f t="shared" si="6"/>
        <v>-</v>
      </c>
      <c r="J110">
        <f>SUMPRODUCT(A111:$A$166,B111:$B$166)/SUM(B111:$B$166)-A110</f>
        <v>39.435190275487145</v>
      </c>
    </row>
    <row r="111" spans="1:10" x14ac:dyDescent="0.25">
      <c r="A111" s="35">
        <v>45</v>
      </c>
      <c r="B111" s="33">
        <f t="shared" si="0"/>
        <v>126</v>
      </c>
      <c r="C111" s="33">
        <f t="shared" si="4"/>
        <v>99874</v>
      </c>
      <c r="D111" s="33">
        <f t="shared" si="1"/>
        <v>98299</v>
      </c>
      <c r="E111" s="31">
        <f t="shared" si="2"/>
        <v>0.98299000000000003</v>
      </c>
      <c r="F111" s="31">
        <f t="shared" si="5"/>
        <v>1.700999999999997E-2</v>
      </c>
      <c r="G111" s="31">
        <f t="shared" si="3"/>
        <v>1.2802145883500473E-3</v>
      </c>
      <c r="H111">
        <f>SUMPRODUCT(A$66:A111,B$66:B111)/SUM(B$66:B111)</f>
        <v>27.891341256366722</v>
      </c>
      <c r="I111" s="31" t="str">
        <f t="shared" si="6"/>
        <v>-</v>
      </c>
      <c r="J111">
        <f>SUMPRODUCT(A112:$A$166,B112:$B$166)/SUM(B112:$B$166)-A111</f>
        <v>38.484556574923545</v>
      </c>
    </row>
    <row r="112" spans="1:10" x14ac:dyDescent="0.25">
      <c r="A112" s="35">
        <v>46</v>
      </c>
      <c r="B112" s="33">
        <f t="shared" si="0"/>
        <v>135</v>
      </c>
      <c r="C112" s="33">
        <f t="shared" si="4"/>
        <v>99865</v>
      </c>
      <c r="D112" s="33">
        <f t="shared" si="1"/>
        <v>98168</v>
      </c>
      <c r="E112" s="31">
        <f t="shared" si="2"/>
        <v>0.98168</v>
      </c>
      <c r="F112" s="31">
        <f t="shared" si="5"/>
        <v>1.8320000000000003E-2</v>
      </c>
      <c r="G112" s="31">
        <f t="shared" si="3"/>
        <v>1.3733608683709905E-3</v>
      </c>
      <c r="H112">
        <f>SUMPRODUCT(A$66:A112,B$66:B112)/SUM(B$66:B112)</f>
        <v>29.176656151419557</v>
      </c>
      <c r="I112" s="31" t="str">
        <f t="shared" si="6"/>
        <v>-</v>
      </c>
      <c r="J112">
        <f>SUMPRODUCT(A113:$A$166,B113:$B$166)/SUM(B113:$B$166)-A112</f>
        <v>37.536211912417698</v>
      </c>
    </row>
    <row r="113" spans="1:10" x14ac:dyDescent="0.25">
      <c r="A113" s="35">
        <v>47</v>
      </c>
      <c r="B113" s="33">
        <f t="shared" si="0"/>
        <v>163</v>
      </c>
      <c r="C113" s="33">
        <f t="shared" si="4"/>
        <v>99837</v>
      </c>
      <c r="D113" s="33">
        <f t="shared" si="1"/>
        <v>98019</v>
      </c>
      <c r="E113" s="31">
        <f t="shared" si="2"/>
        <v>0.98019000000000001</v>
      </c>
      <c r="F113" s="31">
        <f t="shared" si="5"/>
        <v>1.9809999999999994E-2</v>
      </c>
      <c r="G113" s="31">
        <f t="shared" si="3"/>
        <v>1.6604188737674192E-3</v>
      </c>
      <c r="H113">
        <f>SUMPRODUCT(A$66:A113,B$66:B113)/SUM(B$66:B113)</f>
        <v>30.583535108958838</v>
      </c>
      <c r="I113" s="31" t="str">
        <f t="shared" si="6"/>
        <v>-</v>
      </c>
      <c r="J113">
        <f>SUMPRODUCT(A114:$A$166,B114:$B$166)/SUM(B114:$B$166)-A113</f>
        <v>36.597104353694192</v>
      </c>
    </row>
    <row r="114" spans="1:10" x14ac:dyDescent="0.25">
      <c r="A114" s="35">
        <v>48</v>
      </c>
      <c r="B114" s="33">
        <f t="shared" si="0"/>
        <v>166</v>
      </c>
      <c r="C114" s="33">
        <f t="shared" si="4"/>
        <v>99834</v>
      </c>
      <c r="D114" s="33">
        <f t="shared" si="1"/>
        <v>97855</v>
      </c>
      <c r="E114" s="31">
        <f t="shared" si="2"/>
        <v>0.97855000000000003</v>
      </c>
      <c r="F114" s="31">
        <f t="shared" si="5"/>
        <v>2.1449999999999969E-2</v>
      </c>
      <c r="G114" s="31">
        <f t="shared" si="3"/>
        <v>1.6935492098470704E-3</v>
      </c>
      <c r="H114">
        <f>SUMPRODUCT(A$66:A114,B$66:B114)/SUM(B$66:B114)</f>
        <v>31.87942626624832</v>
      </c>
      <c r="I114" s="31" t="str">
        <f t="shared" si="6"/>
        <v>-</v>
      </c>
      <c r="J114">
        <f>SUMPRODUCT(A115:$A$166,B115:$B$166)/SUM(B115:$B$166)-A114</f>
        <v>35.657626285386542</v>
      </c>
    </row>
    <row r="115" spans="1:10" x14ac:dyDescent="0.25">
      <c r="A115" s="35">
        <v>49</v>
      </c>
      <c r="B115" s="33">
        <f t="shared" si="0"/>
        <v>170</v>
      </c>
      <c r="C115" s="33">
        <f t="shared" si="4"/>
        <v>99830</v>
      </c>
      <c r="D115" s="33">
        <f t="shared" si="1"/>
        <v>97686</v>
      </c>
      <c r="E115" s="31">
        <f t="shared" si="2"/>
        <v>0.97685999999999995</v>
      </c>
      <c r="F115" s="31">
        <f t="shared" si="5"/>
        <v>2.3140000000000049E-2</v>
      </c>
      <c r="G115" s="31">
        <f t="shared" si="3"/>
        <v>1.7372643196566348E-3</v>
      </c>
      <c r="H115">
        <f>SUMPRODUCT(A$66:A115,B$66:B115)/SUM(B$66:B115)</f>
        <v>33.091628488129949</v>
      </c>
      <c r="I115" s="31" t="str">
        <f t="shared" si="6"/>
        <v>-</v>
      </c>
      <c r="J115">
        <f>SUMPRODUCT(A116:$A$166,B116:$B$166)/SUM(B116:$B$166)-A115</f>
        <v>34.718076047031786</v>
      </c>
    </row>
    <row r="116" spans="1:10" x14ac:dyDescent="0.25">
      <c r="A116" s="34">
        <v>50</v>
      </c>
      <c r="B116" s="33">
        <f t="shared" ref="B116:B166" si="7">L6</f>
        <v>211</v>
      </c>
      <c r="C116" s="33">
        <f t="shared" si="4"/>
        <v>99789</v>
      </c>
      <c r="D116" s="33">
        <f t="shared" ref="D116:D166" si="8">K6</f>
        <v>97601</v>
      </c>
      <c r="E116" s="31">
        <f t="shared" si="2"/>
        <v>0.97601000000000004</v>
      </c>
      <c r="F116" s="31">
        <f t="shared" si="5"/>
        <v>2.3989999999999956E-2</v>
      </c>
      <c r="G116" s="31">
        <f t="shared" si="3"/>
        <v>2.1599819830886717E-3</v>
      </c>
      <c r="H116">
        <f>SUMPRODUCT(A$66:A116,B$66:B116)/SUM(B$66:B116)</f>
        <v>34.457503828483922</v>
      </c>
      <c r="I116" s="31" t="str">
        <f t="shared" si="6"/>
        <v>-</v>
      </c>
      <c r="J116">
        <f>SUMPRODUCT(A117:$A$166,B117:$B$166)/SUM(B117:$B$166)-A116</f>
        <v>33.791229242712461</v>
      </c>
    </row>
    <row r="117" spans="1:10" x14ac:dyDescent="0.25">
      <c r="A117" s="35">
        <v>51</v>
      </c>
      <c r="B117" s="33">
        <f t="shared" si="7"/>
        <v>204</v>
      </c>
      <c r="C117" s="33">
        <f t="shared" si="4"/>
        <v>99796</v>
      </c>
      <c r="D117" s="33">
        <f t="shared" si="8"/>
        <v>97390</v>
      </c>
      <c r="E117" s="31">
        <f t="shared" si="2"/>
        <v>0.97389999999999999</v>
      </c>
      <c r="F117" s="31">
        <f t="shared" si="5"/>
        <v>2.6100000000000012E-2</v>
      </c>
      <c r="G117" s="31">
        <f t="shared" si="3"/>
        <v>2.0901425190315674E-3</v>
      </c>
      <c r="H117">
        <f>SUMPRODUCT(A$66:A117,B$66:B117)/SUM(B$66:B117)</f>
        <v>35.655894886363633</v>
      </c>
      <c r="I117" s="31" t="str">
        <f t="shared" si="6"/>
        <v>-</v>
      </c>
      <c r="J117">
        <f>SUMPRODUCT(A118:$A$166,B118:$B$166)/SUM(B118:$B$166)-A117</f>
        <v>32.860156000453372</v>
      </c>
    </row>
    <row r="118" spans="1:10" x14ac:dyDescent="0.25">
      <c r="A118" s="35">
        <v>52</v>
      </c>
      <c r="B118" s="33">
        <f t="shared" si="7"/>
        <v>190</v>
      </c>
      <c r="C118" s="33">
        <f t="shared" si="4"/>
        <v>99810</v>
      </c>
      <c r="D118" s="33">
        <f t="shared" si="8"/>
        <v>97186</v>
      </c>
      <c r="E118" s="31">
        <f t="shared" si="2"/>
        <v>0.97185999999999995</v>
      </c>
      <c r="F118" s="31">
        <f t="shared" si="5"/>
        <v>2.8140000000000054E-2</v>
      </c>
      <c r="G118" s="31">
        <f t="shared" si="3"/>
        <v>1.9509189855221275E-3</v>
      </c>
      <c r="H118">
        <f>SUMPRODUCT(A$66:A118,B$66:B118)/SUM(B$66:B118)</f>
        <v>36.688955422488355</v>
      </c>
      <c r="I118" s="31" t="str">
        <f t="shared" si="6"/>
        <v>-</v>
      </c>
      <c r="J118">
        <f>SUMPRODUCT(A119:$A$166,B119:$B$166)/SUM(B119:$B$166)-A118</f>
        <v>31.922652047779806</v>
      </c>
    </row>
    <row r="119" spans="1:10" x14ac:dyDescent="0.25">
      <c r="A119" s="35">
        <v>53</v>
      </c>
      <c r="B119" s="33">
        <f t="shared" si="7"/>
        <v>247</v>
      </c>
      <c r="C119" s="33">
        <f t="shared" si="4"/>
        <v>99753</v>
      </c>
      <c r="D119" s="33">
        <f t="shared" si="8"/>
        <v>96996</v>
      </c>
      <c r="E119" s="31">
        <f t="shared" si="2"/>
        <v>0.96996000000000004</v>
      </c>
      <c r="F119" s="31">
        <f t="shared" si="5"/>
        <v>3.0039999999999956E-2</v>
      </c>
      <c r="G119" s="31">
        <f t="shared" si="3"/>
        <v>2.5415183256847695E-3</v>
      </c>
      <c r="H119">
        <f>SUMPRODUCT(A$66:A119,B$66:B119)/SUM(B$66:B119)</f>
        <v>37.92745158315401</v>
      </c>
      <c r="I119" s="31" t="str">
        <f t="shared" si="6"/>
        <v>-</v>
      </c>
      <c r="J119">
        <f>SUMPRODUCT(A120:$A$166,B120:$B$166)/SUM(B120:$B$166)-A119</f>
        <v>31.001707827022997</v>
      </c>
    </row>
    <row r="120" spans="1:10" x14ac:dyDescent="0.25">
      <c r="A120" s="35">
        <v>54</v>
      </c>
      <c r="B120" s="33">
        <f t="shared" si="7"/>
        <v>240</v>
      </c>
      <c r="C120" s="33">
        <f t="shared" si="4"/>
        <v>99760</v>
      </c>
      <c r="D120" s="33">
        <f t="shared" si="8"/>
        <v>96749</v>
      </c>
      <c r="E120" s="31">
        <f t="shared" si="2"/>
        <v>0.96748999999999996</v>
      </c>
      <c r="F120" s="31">
        <f t="shared" si="5"/>
        <v>3.2510000000000039E-2</v>
      </c>
      <c r="G120" s="31">
        <f t="shared" si="3"/>
        <v>2.4743288383026105E-3</v>
      </c>
      <c r="H120">
        <f>SUMPRODUCT(A$66:A120,B$66:B120)/SUM(B$66:B120)</f>
        <v>39.03177784139708</v>
      </c>
      <c r="I120" s="31" t="str">
        <f t="shared" si="6"/>
        <v>-</v>
      </c>
      <c r="J120">
        <f>SUMPRODUCT(A121:$A$166,B121:$B$166)/SUM(B121:$B$166)-A120</f>
        <v>30.076421026417918</v>
      </c>
    </row>
    <row r="121" spans="1:10" x14ac:dyDescent="0.25">
      <c r="A121" s="35">
        <v>55</v>
      </c>
      <c r="B121" s="33">
        <f t="shared" si="7"/>
        <v>263</v>
      </c>
      <c r="C121" s="33">
        <f t="shared" si="4"/>
        <v>99737</v>
      </c>
      <c r="D121" s="33">
        <f t="shared" si="8"/>
        <v>96508</v>
      </c>
      <c r="E121" s="31">
        <f t="shared" si="2"/>
        <v>0.96508000000000005</v>
      </c>
      <c r="F121" s="31">
        <f t="shared" si="5"/>
        <v>3.4919999999999951E-2</v>
      </c>
      <c r="G121" s="31">
        <f t="shared" si="3"/>
        <v>2.7183743501224818E-3</v>
      </c>
      <c r="H121">
        <f>SUMPRODUCT(A$66:A121,B$66:B121)/SUM(B$66:B121)</f>
        <v>40.14989350372737</v>
      </c>
      <c r="I121" s="31" t="str">
        <f t="shared" si="6"/>
        <v>-</v>
      </c>
      <c r="J121">
        <f>SUMPRODUCT(A122:$A$166,B122:$B$166)/SUM(B122:$B$166)-A121</f>
        <v>29.155986307498623</v>
      </c>
    </row>
    <row r="122" spans="1:10" x14ac:dyDescent="0.25">
      <c r="A122" s="35">
        <v>56</v>
      </c>
      <c r="B122" s="33">
        <f t="shared" si="7"/>
        <v>274</v>
      </c>
      <c r="C122" s="33">
        <f t="shared" si="4"/>
        <v>99726</v>
      </c>
      <c r="D122" s="33">
        <f t="shared" si="8"/>
        <v>96246</v>
      </c>
      <c r="E122" s="31">
        <f t="shared" si="2"/>
        <v>0.96245999999999998</v>
      </c>
      <c r="F122" s="31">
        <f t="shared" si="5"/>
        <v>3.7540000000000018E-2</v>
      </c>
      <c r="G122" s="31">
        <f t="shared" si="3"/>
        <v>2.8391428689849545E-3</v>
      </c>
      <c r="H122">
        <f>SUMPRODUCT(A$66:A122,B$66:B122)/SUM(B$66:B122)</f>
        <v>41.227543424317616</v>
      </c>
      <c r="I122" s="31" t="str">
        <f t="shared" si="6"/>
        <v>-</v>
      </c>
      <c r="J122">
        <f>SUMPRODUCT(A123:$A$166,B123:$B$166)/SUM(B123:$B$166)-A122</f>
        <v>28.236484864926908</v>
      </c>
    </row>
    <row r="123" spans="1:10" x14ac:dyDescent="0.25">
      <c r="A123" s="35">
        <v>57</v>
      </c>
      <c r="B123" s="33">
        <f t="shared" si="7"/>
        <v>292</v>
      </c>
      <c r="C123" s="33">
        <f t="shared" si="4"/>
        <v>99708</v>
      </c>
      <c r="D123" s="33">
        <f t="shared" si="8"/>
        <v>95972</v>
      </c>
      <c r="E123" s="31">
        <f t="shared" si="2"/>
        <v>0.95972000000000002</v>
      </c>
      <c r="F123" s="31">
        <f t="shared" si="5"/>
        <v>4.0279999999999982E-2</v>
      </c>
      <c r="G123" s="31">
        <f t="shared" si="3"/>
        <v>3.0338923176028093E-3</v>
      </c>
      <c r="H123">
        <f>SUMPRODUCT(A$66:A123,B$66:B123)/SUM(B$66:B123)</f>
        <v>42.293151318833871</v>
      </c>
      <c r="I123" s="31" t="str">
        <f t="shared" si="6"/>
        <v>-</v>
      </c>
      <c r="J123">
        <f>SUMPRODUCT(A124:$A$166,B124:$B$166)/SUM(B124:$B$166)-A123</f>
        <v>27.319723690407656</v>
      </c>
    </row>
    <row r="124" spans="1:10" x14ac:dyDescent="0.25">
      <c r="A124" s="35">
        <v>58</v>
      </c>
      <c r="B124" s="33">
        <f t="shared" si="7"/>
        <v>324</v>
      </c>
      <c r="C124" s="33">
        <f t="shared" si="4"/>
        <v>99676</v>
      </c>
      <c r="D124" s="33">
        <f t="shared" si="8"/>
        <v>95680</v>
      </c>
      <c r="E124" s="31">
        <f t="shared" si="2"/>
        <v>0.95679999999999998</v>
      </c>
      <c r="F124" s="31">
        <f t="shared" si="5"/>
        <v>4.3200000000000016E-2</v>
      </c>
      <c r="G124" s="31">
        <f t="shared" si="3"/>
        <v>3.3759846621931396E-3</v>
      </c>
      <c r="H124">
        <f>SUMPRODUCT(A$66:A124,B$66:B124)/SUM(B$66:B124)</f>
        <v>43.388506241928539</v>
      </c>
      <c r="I124" s="31" t="str">
        <f t="shared" si="6"/>
        <v>-</v>
      </c>
      <c r="J124">
        <f>SUMPRODUCT(A125:$A$166,B125:$B$166)/SUM(B125:$B$166)-A124</f>
        <v>26.409279465664085</v>
      </c>
    </row>
    <row r="125" spans="1:10" x14ac:dyDescent="0.25">
      <c r="A125" s="35">
        <v>59</v>
      </c>
      <c r="B125" s="33">
        <f t="shared" si="7"/>
        <v>325</v>
      </c>
      <c r="C125" s="33">
        <f t="shared" si="4"/>
        <v>99675</v>
      </c>
      <c r="D125" s="33">
        <f t="shared" si="8"/>
        <v>95356</v>
      </c>
      <c r="E125" s="31">
        <f t="shared" si="2"/>
        <v>0.95355999999999996</v>
      </c>
      <c r="F125" s="31">
        <f t="shared" si="5"/>
        <v>4.6440000000000037E-2</v>
      </c>
      <c r="G125" s="31">
        <f t="shared" si="3"/>
        <v>3.3967391304347825E-3</v>
      </c>
      <c r="H125">
        <f>SUMPRODUCT(A$66:A125,B$66:B125)/SUM(B$66:B125)</f>
        <v>44.409173204586601</v>
      </c>
      <c r="I125" s="31" t="str">
        <f t="shared" si="6"/>
        <v>-</v>
      </c>
      <c r="J125">
        <f>SUMPRODUCT(A126:$A$166,B126:$B$166)/SUM(B126:$B$166)-A125</f>
        <v>25.49630121396055</v>
      </c>
    </row>
    <row r="126" spans="1:10" x14ac:dyDescent="0.25">
      <c r="A126" s="35">
        <v>60</v>
      </c>
      <c r="B126" s="33">
        <f t="shared" si="7"/>
        <v>355</v>
      </c>
      <c r="C126" s="33">
        <f t="shared" si="4"/>
        <v>99645</v>
      </c>
      <c r="D126" s="33">
        <f t="shared" si="8"/>
        <v>95031</v>
      </c>
      <c r="E126" s="31">
        <f t="shared" si="2"/>
        <v>0.95030999999999999</v>
      </c>
      <c r="F126" s="31">
        <f t="shared" si="5"/>
        <v>4.9690000000000012E-2</v>
      </c>
      <c r="G126" s="31">
        <f t="shared" si="3"/>
        <v>3.7228910608666471E-3</v>
      </c>
      <c r="H126">
        <f>SUMPRODUCT(A$66:A126,B$66:B126)/SUM(B$66:B126)</f>
        <v>45.448366503942921</v>
      </c>
      <c r="I126" s="31" t="str">
        <f t="shared" si="6"/>
        <v>-</v>
      </c>
      <c r="J126">
        <f>SUMPRODUCT(A127:$A$166,B127:$B$166)/SUM(B127:$B$166)-A126</f>
        <v>24.588284448017262</v>
      </c>
    </row>
    <row r="127" spans="1:10" x14ac:dyDescent="0.25">
      <c r="A127" s="35">
        <v>61</v>
      </c>
      <c r="B127" s="33">
        <f t="shared" si="7"/>
        <v>417</v>
      </c>
      <c r="C127" s="33">
        <f t="shared" si="4"/>
        <v>99583</v>
      </c>
      <c r="D127" s="33">
        <f t="shared" si="8"/>
        <v>94675</v>
      </c>
      <c r="E127" s="31">
        <f t="shared" si="2"/>
        <v>0.94674999999999998</v>
      </c>
      <c r="F127" s="31">
        <f t="shared" si="5"/>
        <v>5.325000000000002E-2</v>
      </c>
      <c r="G127" s="31">
        <f t="shared" si="3"/>
        <v>4.3880417968873318E-3</v>
      </c>
      <c r="H127">
        <f>SUMPRODUCT(A$66:A127,B$66:B127)/SUM(B$66:B127)</f>
        <v>46.577572697196587</v>
      </c>
      <c r="I127" s="31" t="str">
        <f t="shared" si="6"/>
        <v>-</v>
      </c>
      <c r="J127">
        <f>SUMPRODUCT(A128:$A$166,B128:$B$166)/SUM(B128:$B$166)-A127</f>
        <v>23.692788236794016</v>
      </c>
    </row>
    <row r="128" spans="1:10" x14ac:dyDescent="0.25">
      <c r="A128" s="35">
        <v>62</v>
      </c>
      <c r="B128" s="33">
        <f t="shared" si="7"/>
        <v>424</v>
      </c>
      <c r="C128" s="33">
        <f t="shared" si="4"/>
        <v>99576</v>
      </c>
      <c r="D128" s="33">
        <f t="shared" si="8"/>
        <v>94258</v>
      </c>
      <c r="E128" s="31">
        <f t="shared" si="2"/>
        <v>0.94257999999999997</v>
      </c>
      <c r="F128" s="31">
        <f t="shared" si="5"/>
        <v>5.7420000000000027E-2</v>
      </c>
      <c r="G128" s="31">
        <f t="shared" si="3"/>
        <v>4.4784790071296541E-3</v>
      </c>
      <c r="H128">
        <f>SUMPRODUCT(A$66:A128,B$66:B128)/SUM(B$66:B128)</f>
        <v>47.637911464245178</v>
      </c>
      <c r="I128" s="31" t="str">
        <f t="shared" si="6"/>
        <v>-</v>
      </c>
      <c r="J128">
        <f>SUMPRODUCT(A129:$A$166,B129:$B$166)/SUM(B129:$B$166)-A128</f>
        <v>22.795474919957314</v>
      </c>
    </row>
    <row r="129" spans="1:10" x14ac:dyDescent="0.25">
      <c r="A129" s="35">
        <v>63</v>
      </c>
      <c r="B129" s="33">
        <f t="shared" si="7"/>
        <v>453</v>
      </c>
      <c r="C129" s="33">
        <f t="shared" si="4"/>
        <v>99547</v>
      </c>
      <c r="D129" s="33">
        <f t="shared" si="8"/>
        <v>93834</v>
      </c>
      <c r="E129" s="31">
        <f t="shared" si="2"/>
        <v>0.93833999999999995</v>
      </c>
      <c r="F129" s="31">
        <f t="shared" si="5"/>
        <v>6.1660000000000048E-2</v>
      </c>
      <c r="G129" s="31">
        <f t="shared" si="3"/>
        <v>4.805958114961064E-3</v>
      </c>
      <c r="H129">
        <f>SUMPRODUCT(A$66:A129,B$66:B129)/SUM(B$66:B129)</f>
        <v>48.689123867069483</v>
      </c>
      <c r="I129" s="31" t="str">
        <f t="shared" si="6"/>
        <v>-</v>
      </c>
      <c r="J129">
        <f>SUMPRODUCT(A130:$A$166,B130:$B$166)/SUM(B130:$B$166)-A129</f>
        <v>21.901358756850087</v>
      </c>
    </row>
    <row r="130" spans="1:10" x14ac:dyDescent="0.25">
      <c r="A130" s="35">
        <v>64</v>
      </c>
      <c r="B130" s="33">
        <f t="shared" si="7"/>
        <v>532</v>
      </c>
      <c r="C130" s="33">
        <f t="shared" si="4"/>
        <v>99468</v>
      </c>
      <c r="D130" s="33">
        <f t="shared" si="8"/>
        <v>93381</v>
      </c>
      <c r="E130" s="31">
        <f t="shared" ref="E130:E161" si="9">D130/100000</f>
        <v>0.93381000000000003</v>
      </c>
      <c r="F130" s="31">
        <f t="shared" si="5"/>
        <v>6.6189999999999971E-2</v>
      </c>
      <c r="G130" s="31">
        <f t="shared" ref="G130:G166" si="10">B130/D129</f>
        <v>5.6695867169682633E-3</v>
      </c>
      <c r="H130">
        <f>SUMPRODUCT(A$66:A130,B$66:B130)/SUM(B$66:B130)</f>
        <v>49.82802013422819</v>
      </c>
      <c r="I130" s="31" t="str">
        <f t="shared" si="6"/>
        <v>-</v>
      </c>
      <c r="J130">
        <f>SUMPRODUCT(A131:$A$166,B131:$B$166)/SUM(B131:$B$166)-A130</f>
        <v>21.021291053227628</v>
      </c>
    </row>
    <row r="131" spans="1:10" x14ac:dyDescent="0.25">
      <c r="A131" s="35">
        <v>65</v>
      </c>
      <c r="B131" s="33">
        <f t="shared" si="7"/>
        <v>544</v>
      </c>
      <c r="C131" s="33">
        <f t="shared" ref="C131:C166" si="11">100000-B131</f>
        <v>99456</v>
      </c>
      <c r="D131" s="33">
        <f t="shared" si="8"/>
        <v>92849</v>
      </c>
      <c r="E131" s="31">
        <f t="shared" si="9"/>
        <v>0.92849000000000004</v>
      </c>
      <c r="F131" s="31">
        <f t="shared" ref="F131:F166" si="12">1-E131</f>
        <v>7.1509999999999962E-2</v>
      </c>
      <c r="G131" s="31">
        <f t="shared" si="10"/>
        <v>5.8255962133624611E-3</v>
      </c>
      <c r="H131">
        <f>SUMPRODUCT(A$66:A131,B$66:B131)/SUM(B$66:B131)</f>
        <v>50.900467775467774</v>
      </c>
      <c r="I131" s="31" t="str">
        <f t="shared" si="6"/>
        <v>-</v>
      </c>
      <c r="J131">
        <f>SUMPRODUCT(A132:$A$166,B132:$B$166)/SUM(B132:$B$166)-A131</f>
        <v>20.139458180989678</v>
      </c>
    </row>
    <row r="132" spans="1:10" x14ac:dyDescent="0.25">
      <c r="A132" s="35">
        <v>66</v>
      </c>
      <c r="B132" s="33">
        <f t="shared" si="7"/>
        <v>598</v>
      </c>
      <c r="C132" s="33">
        <f t="shared" si="11"/>
        <v>99402</v>
      </c>
      <c r="D132" s="33">
        <f t="shared" si="8"/>
        <v>92305</v>
      </c>
      <c r="E132" s="31">
        <f t="shared" si="9"/>
        <v>0.92305000000000004</v>
      </c>
      <c r="F132" s="31">
        <f t="shared" si="12"/>
        <v>7.6949999999999963E-2</v>
      </c>
      <c r="G132" s="31">
        <f t="shared" si="10"/>
        <v>6.4405647879891004E-3</v>
      </c>
      <c r="H132">
        <f>SUMPRODUCT(A$66:A132,B$66:B132)/SUM(B$66:B132)</f>
        <v>51.989148782252229</v>
      </c>
      <c r="I132" s="31" t="str">
        <f t="shared" ref="I132:I166" si="13">IF(A132&lt;=$H$59,"-",(VLOOKUP(A132,$A$66:$F$166,6)-VLOOKUP($H$59,$A$66:$F$166,6))/(1-VLOOKUP($H$59,$A$66:$F$166,6)))</f>
        <v>-</v>
      </c>
      <c r="J132">
        <f>SUMPRODUCT(A133:$A$166,B133:$B$166)/SUM(B133:$B$166)-A132</f>
        <v>19.26444475991832</v>
      </c>
    </row>
    <row r="133" spans="1:10" x14ac:dyDescent="0.25">
      <c r="A133" s="35">
        <v>67</v>
      </c>
      <c r="B133" s="33">
        <f t="shared" si="7"/>
        <v>694</v>
      </c>
      <c r="C133" s="33">
        <f t="shared" si="11"/>
        <v>99306</v>
      </c>
      <c r="D133" s="33">
        <f t="shared" si="8"/>
        <v>91707</v>
      </c>
      <c r="E133" s="31">
        <f t="shared" si="9"/>
        <v>0.91707000000000005</v>
      </c>
      <c r="F133" s="31">
        <f t="shared" si="12"/>
        <v>8.2929999999999948E-2</v>
      </c>
      <c r="G133" s="31">
        <f t="shared" si="10"/>
        <v>7.5185526244515464E-3</v>
      </c>
      <c r="H133">
        <f>SUMPRODUCT(A$66:A133,B$66:B133)/SUM(B$66:B133)</f>
        <v>53.148197596795725</v>
      </c>
      <c r="I133" s="31" t="str">
        <f t="shared" si="13"/>
        <v>-</v>
      </c>
      <c r="J133">
        <f>SUMPRODUCT(A134:$A$166,B134:$B$166)/SUM(B134:$B$166)-A133</f>
        <v>18.403921698082058</v>
      </c>
    </row>
    <row r="134" spans="1:10" x14ac:dyDescent="0.25">
      <c r="A134" s="35">
        <v>68</v>
      </c>
      <c r="B134" s="33">
        <f t="shared" si="7"/>
        <v>746</v>
      </c>
      <c r="C134" s="33">
        <f t="shared" si="11"/>
        <v>99254</v>
      </c>
      <c r="D134" s="33">
        <f t="shared" si="8"/>
        <v>91014</v>
      </c>
      <c r="E134" s="31">
        <f t="shared" si="9"/>
        <v>0.91013999999999995</v>
      </c>
      <c r="F134" s="31">
        <f t="shared" si="12"/>
        <v>8.9860000000000051E-2</v>
      </c>
      <c r="G134" s="31">
        <f t="shared" si="10"/>
        <v>8.1346025930408798E-3</v>
      </c>
      <c r="H134">
        <f>SUMPRODUCT(A$66:A134,B$66:B134)/SUM(B$66:B134)</f>
        <v>54.28641873844257</v>
      </c>
      <c r="I134" s="31" t="str">
        <f t="shared" si="13"/>
        <v>-</v>
      </c>
      <c r="J134">
        <f>SUMPRODUCT(A135:$A$166,B135:$B$166)/SUM(B135:$B$166)-A134</f>
        <v>17.54796800284025</v>
      </c>
    </row>
    <row r="135" spans="1:10" x14ac:dyDescent="0.25">
      <c r="A135" s="35">
        <v>69</v>
      </c>
      <c r="B135" s="33">
        <f t="shared" si="7"/>
        <v>815</v>
      </c>
      <c r="C135" s="33">
        <f t="shared" si="11"/>
        <v>99185</v>
      </c>
      <c r="D135" s="33">
        <f t="shared" si="8"/>
        <v>90268</v>
      </c>
      <c r="E135" s="31">
        <f t="shared" si="9"/>
        <v>0.90268000000000004</v>
      </c>
      <c r="F135" s="31">
        <f t="shared" si="12"/>
        <v>9.7319999999999962E-2</v>
      </c>
      <c r="G135" s="31">
        <f t="shared" si="10"/>
        <v>8.9546663150724057E-3</v>
      </c>
      <c r="H135">
        <f>SUMPRODUCT(A$66:A135,B$66:B135)/SUM(B$66:B135)</f>
        <v>55.423168072803108</v>
      </c>
      <c r="I135" s="31" t="str">
        <f t="shared" si="13"/>
        <v>-</v>
      </c>
      <c r="J135">
        <f>SUMPRODUCT(A136:$A$166,B136:$B$166)/SUM(B136:$B$166)-A135</f>
        <v>16.698963254887033</v>
      </c>
    </row>
    <row r="136" spans="1:10" x14ac:dyDescent="0.25">
      <c r="A136" s="35">
        <v>70</v>
      </c>
      <c r="B136" s="33">
        <f t="shared" si="7"/>
        <v>832</v>
      </c>
      <c r="C136" s="33">
        <f t="shared" si="11"/>
        <v>99168</v>
      </c>
      <c r="D136" s="33">
        <f t="shared" si="8"/>
        <v>89453</v>
      </c>
      <c r="E136" s="31">
        <f t="shared" si="9"/>
        <v>0.89453000000000005</v>
      </c>
      <c r="F136" s="31">
        <f t="shared" si="12"/>
        <v>0.10546999999999995</v>
      </c>
      <c r="G136" s="31">
        <f t="shared" si="10"/>
        <v>9.2169982718128245E-3</v>
      </c>
      <c r="H136">
        <f>SUMPRODUCT(A$66:A136,B$66:B136)/SUM(B$66:B136)</f>
        <v>56.488797118003689</v>
      </c>
      <c r="I136" s="31" t="str">
        <f t="shared" si="13"/>
        <v>-</v>
      </c>
      <c r="J136">
        <f>SUMPRODUCT(A137:$A$166,B137:$B$166)/SUM(B137:$B$166)-A136</f>
        <v>15.84657459937165</v>
      </c>
    </row>
    <row r="137" spans="1:10" x14ac:dyDescent="0.25">
      <c r="A137" s="35">
        <v>71</v>
      </c>
      <c r="B137" s="33">
        <f t="shared" si="7"/>
        <v>997</v>
      </c>
      <c r="C137" s="33">
        <f t="shared" si="11"/>
        <v>99003</v>
      </c>
      <c r="D137" s="33">
        <f t="shared" si="8"/>
        <v>88621</v>
      </c>
      <c r="E137" s="31">
        <f t="shared" si="9"/>
        <v>0.88621000000000005</v>
      </c>
      <c r="F137" s="31">
        <f t="shared" si="12"/>
        <v>0.11378999999999995</v>
      </c>
      <c r="G137" s="31">
        <f t="shared" si="10"/>
        <v>1.1145517757928745E-2</v>
      </c>
      <c r="H137">
        <f>SUMPRODUCT(A$66:A137,B$66:B137)/SUM(B$66:B137)</f>
        <v>57.657618355146226</v>
      </c>
      <c r="I137" s="31" t="str">
        <f t="shared" si="13"/>
        <v>-</v>
      </c>
      <c r="J137">
        <f>SUMPRODUCT(A138:$A$166,B138:$B$166)/SUM(B138:$B$166)-A137</f>
        <v>15.015761981506245</v>
      </c>
    </row>
    <row r="138" spans="1:10" x14ac:dyDescent="0.25">
      <c r="A138" s="35">
        <v>72</v>
      </c>
      <c r="B138" s="33">
        <f t="shared" si="7"/>
        <v>1075</v>
      </c>
      <c r="C138" s="33">
        <f t="shared" si="11"/>
        <v>98925</v>
      </c>
      <c r="D138" s="33">
        <f t="shared" si="8"/>
        <v>87624</v>
      </c>
      <c r="E138" s="31">
        <f t="shared" si="9"/>
        <v>0.87624000000000002</v>
      </c>
      <c r="F138" s="31">
        <f t="shared" si="12"/>
        <v>0.12375999999999998</v>
      </c>
      <c r="G138" s="31">
        <f t="shared" si="10"/>
        <v>1.2130307714875707E-2</v>
      </c>
      <c r="H138">
        <f>SUMPRODUCT(A$66:A138,B$66:B138)/SUM(B$66:B138)</f>
        <v>58.8036869099829</v>
      </c>
      <c r="I138" s="31" t="str">
        <f t="shared" si="13"/>
        <v>-</v>
      </c>
      <c r="J138">
        <f>SUMPRODUCT(A139:$A$166,B139:$B$166)/SUM(B139:$B$166)-A138</f>
        <v>14.190119656537135</v>
      </c>
    </row>
    <row r="139" spans="1:10" x14ac:dyDescent="0.25">
      <c r="A139" s="35">
        <v>73</v>
      </c>
      <c r="B139" s="33">
        <f t="shared" si="7"/>
        <v>1231</v>
      </c>
      <c r="C139" s="33">
        <f t="shared" si="11"/>
        <v>98769</v>
      </c>
      <c r="D139" s="33">
        <f t="shared" si="8"/>
        <v>86549</v>
      </c>
      <c r="E139" s="31">
        <f t="shared" si="9"/>
        <v>0.86548999999999998</v>
      </c>
      <c r="F139" s="31">
        <f t="shared" si="12"/>
        <v>0.13451000000000002</v>
      </c>
      <c r="G139" s="31">
        <f t="shared" si="10"/>
        <v>1.4048662466904045E-2</v>
      </c>
      <c r="H139">
        <f>SUMPRODUCT(A$66:A139,B$66:B139)/SUM(B$66:B139)</f>
        <v>59.993802778534459</v>
      </c>
      <c r="I139" s="31" t="str">
        <f t="shared" si="13"/>
        <v>-</v>
      </c>
      <c r="J139">
        <f>SUMPRODUCT(A140:$A$166,B140:$B$166)/SUM(B140:$B$166)-A139</f>
        <v>13.380733244896277</v>
      </c>
    </row>
    <row r="140" spans="1:10" x14ac:dyDescent="0.25">
      <c r="A140" s="35">
        <v>74</v>
      </c>
      <c r="B140" s="33">
        <f t="shared" si="7"/>
        <v>1425</v>
      </c>
      <c r="C140" s="33">
        <f t="shared" si="11"/>
        <v>98575</v>
      </c>
      <c r="D140" s="33">
        <f t="shared" si="8"/>
        <v>85318</v>
      </c>
      <c r="E140" s="31">
        <f t="shared" si="9"/>
        <v>0.85318000000000005</v>
      </c>
      <c r="F140" s="31">
        <f t="shared" si="12"/>
        <v>0.14681999999999995</v>
      </c>
      <c r="G140" s="31">
        <f t="shared" si="10"/>
        <v>1.6464661636760677E-2</v>
      </c>
      <c r="H140">
        <f>SUMPRODUCT(A$66:A140,B$66:B140)/SUM(B$66:B140)</f>
        <v>61.232789124092122</v>
      </c>
      <c r="I140" s="31" t="str">
        <f t="shared" si="13"/>
        <v>-</v>
      </c>
      <c r="J140">
        <f>SUMPRODUCT(A141:$A$166,B141:$B$166)/SUM(B141:$B$166)-A140</f>
        <v>12.591370376561045</v>
      </c>
    </row>
    <row r="141" spans="1:10" x14ac:dyDescent="0.25">
      <c r="A141" s="35">
        <v>75</v>
      </c>
      <c r="B141" s="33">
        <f t="shared" si="7"/>
        <v>1554</v>
      </c>
      <c r="C141" s="33">
        <f t="shared" si="11"/>
        <v>98446</v>
      </c>
      <c r="D141" s="33">
        <f t="shared" si="8"/>
        <v>83893</v>
      </c>
      <c r="E141" s="31">
        <f t="shared" si="9"/>
        <v>0.83892999999999995</v>
      </c>
      <c r="F141" s="31">
        <f t="shared" si="12"/>
        <v>0.16107000000000005</v>
      </c>
      <c r="G141" s="31">
        <f t="shared" si="10"/>
        <v>1.8214210365925129E-2</v>
      </c>
      <c r="H141">
        <f>SUMPRODUCT(A$66:A141,B$66:B141)/SUM(B$66:B141)</f>
        <v>62.44403555454906</v>
      </c>
      <c r="I141" s="31" t="str">
        <f t="shared" si="13"/>
        <v>-</v>
      </c>
      <c r="J141">
        <f>SUMPRODUCT(A142:$A$166,B142:$B$166)/SUM(B142:$B$166)-A141</f>
        <v>11.810495839618511</v>
      </c>
    </row>
    <row r="142" spans="1:10" x14ac:dyDescent="0.25">
      <c r="A142" s="35">
        <v>76</v>
      </c>
      <c r="B142" s="33">
        <f t="shared" si="7"/>
        <v>1793</v>
      </c>
      <c r="C142" s="33">
        <f t="shared" si="11"/>
        <v>98207</v>
      </c>
      <c r="D142" s="33">
        <f t="shared" si="8"/>
        <v>82338</v>
      </c>
      <c r="E142" s="31">
        <f t="shared" si="9"/>
        <v>0.82338</v>
      </c>
      <c r="F142" s="31">
        <f t="shared" si="12"/>
        <v>0.17662</v>
      </c>
      <c r="G142" s="31">
        <f t="shared" si="10"/>
        <v>2.1372462541570811E-2</v>
      </c>
      <c r="H142">
        <f>SUMPRODUCT(A$66:A142,B$66:B142)/SUM(B$66:B142)</f>
        <v>63.693307976973685</v>
      </c>
      <c r="I142" s="31" t="str">
        <f t="shared" si="13"/>
        <v>-</v>
      </c>
      <c r="J142">
        <f>SUMPRODUCT(A143:$A$166,B143:$B$166)/SUM(B143:$B$166)-A142</f>
        <v>11.051547673825723</v>
      </c>
    </row>
    <row r="143" spans="1:10" x14ac:dyDescent="0.25">
      <c r="A143" s="35">
        <v>77</v>
      </c>
      <c r="B143" s="33">
        <f t="shared" si="7"/>
        <v>1895</v>
      </c>
      <c r="C143" s="33">
        <f t="shared" si="11"/>
        <v>98105</v>
      </c>
      <c r="D143" s="33">
        <f t="shared" si="8"/>
        <v>80546</v>
      </c>
      <c r="E143" s="31">
        <f t="shared" si="9"/>
        <v>0.80545999999999995</v>
      </c>
      <c r="F143" s="31">
        <f t="shared" si="12"/>
        <v>0.19454000000000005</v>
      </c>
      <c r="G143" s="31">
        <f t="shared" si="10"/>
        <v>2.3014889844300324E-2</v>
      </c>
      <c r="H143">
        <f>SUMPRODUCT(A$66:A143,B$66:B143)/SUM(B$66:B143)</f>
        <v>64.874338438480635</v>
      </c>
      <c r="I143" s="31" t="str">
        <f t="shared" si="13"/>
        <v>-</v>
      </c>
      <c r="J143">
        <f>SUMPRODUCT(A144:$A$166,B144:$B$166)/SUM(B144:$B$166)-A143</f>
        <v>10.294143868765602</v>
      </c>
    </row>
    <row r="144" spans="1:10" x14ac:dyDescent="0.25">
      <c r="A144" s="35">
        <v>78</v>
      </c>
      <c r="B144" s="33">
        <f t="shared" si="7"/>
        <v>2178</v>
      </c>
      <c r="C144" s="33">
        <f t="shared" si="11"/>
        <v>97822</v>
      </c>
      <c r="D144" s="33">
        <f t="shared" si="8"/>
        <v>78650</v>
      </c>
      <c r="E144" s="31">
        <f t="shared" si="9"/>
        <v>0.78649999999999998</v>
      </c>
      <c r="F144" s="31">
        <f t="shared" si="12"/>
        <v>0.21350000000000002</v>
      </c>
      <c r="G144" s="31">
        <f t="shared" si="10"/>
        <v>2.7040448936011721E-2</v>
      </c>
      <c r="H144">
        <f>SUMPRODUCT(A$66:A144,B$66:B144)/SUM(B$66:B144)</f>
        <v>66.089336563389864</v>
      </c>
      <c r="I144" s="31" t="str">
        <f t="shared" si="13"/>
        <v>-</v>
      </c>
      <c r="J144">
        <f>SUMPRODUCT(A145:$A$166,B145:$B$166)/SUM(B145:$B$166)-A144</f>
        <v>9.5593151510388026</v>
      </c>
    </row>
    <row r="145" spans="1:10" x14ac:dyDescent="0.25">
      <c r="A145" s="35">
        <v>79</v>
      </c>
      <c r="B145" s="33">
        <f t="shared" si="7"/>
        <v>2431</v>
      </c>
      <c r="C145" s="33">
        <f t="shared" si="11"/>
        <v>97569</v>
      </c>
      <c r="D145" s="33">
        <f t="shared" si="8"/>
        <v>76472</v>
      </c>
      <c r="E145" s="31">
        <f t="shared" si="9"/>
        <v>0.76471999999999996</v>
      </c>
      <c r="F145" s="31">
        <f t="shared" si="12"/>
        <v>0.23528000000000004</v>
      </c>
      <c r="G145" s="31">
        <f t="shared" si="10"/>
        <v>3.090909090909091E-2</v>
      </c>
      <c r="H145">
        <f>SUMPRODUCT(A$66:A145,B$66:B145)/SUM(B$66:B145)</f>
        <v>67.298343605546989</v>
      </c>
      <c r="I145" s="31" t="str">
        <f t="shared" si="13"/>
        <v>-</v>
      </c>
      <c r="J145">
        <f>SUMPRODUCT(A146:$A$166,B146:$B$166)/SUM(B146:$B$166)-A145</f>
        <v>8.8408540463014305</v>
      </c>
    </row>
    <row r="146" spans="1:10" x14ac:dyDescent="0.25">
      <c r="A146" s="35">
        <v>80</v>
      </c>
      <c r="B146" s="33">
        <f t="shared" si="7"/>
        <v>2770</v>
      </c>
      <c r="C146" s="33">
        <f t="shared" si="11"/>
        <v>97230</v>
      </c>
      <c r="D146" s="33">
        <f t="shared" si="8"/>
        <v>74041</v>
      </c>
      <c r="E146" s="31">
        <f t="shared" si="9"/>
        <v>0.74041000000000001</v>
      </c>
      <c r="F146" s="31">
        <f t="shared" si="12"/>
        <v>0.25958999999999999</v>
      </c>
      <c r="G146" s="31">
        <f t="shared" si="10"/>
        <v>3.6222408201694735E-2</v>
      </c>
      <c r="H146">
        <f>SUMPRODUCT(A$66:A146,B$66:B146)/SUM(B$66:B146)</f>
        <v>68.522972502610514</v>
      </c>
      <c r="I146" s="31" t="str">
        <f t="shared" si="13"/>
        <v>-</v>
      </c>
      <c r="J146">
        <f>SUMPRODUCT(A147:$A$166,B147:$B$166)/SUM(B147:$B$166)-A146</f>
        <v>8.1461686604720427</v>
      </c>
    </row>
    <row r="147" spans="1:10" x14ac:dyDescent="0.25">
      <c r="A147" s="35">
        <v>81</v>
      </c>
      <c r="B147" s="33">
        <f t="shared" si="7"/>
        <v>3173</v>
      </c>
      <c r="C147" s="33">
        <f t="shared" si="11"/>
        <v>96827</v>
      </c>
      <c r="D147" s="33">
        <f t="shared" si="8"/>
        <v>71271</v>
      </c>
      <c r="E147" s="31">
        <f t="shared" si="9"/>
        <v>0.71270999999999995</v>
      </c>
      <c r="F147" s="31">
        <f t="shared" si="12"/>
        <v>0.28729000000000005</v>
      </c>
      <c r="G147" s="31">
        <f t="shared" si="10"/>
        <v>4.2854634594346373E-2</v>
      </c>
      <c r="H147">
        <f>SUMPRODUCT(A$66:A147,B$66:B147)/SUM(B$66:B147)</f>
        <v>69.763909350217844</v>
      </c>
      <c r="I147" s="31" t="str">
        <f t="shared" si="13"/>
        <v>-</v>
      </c>
      <c r="J147">
        <f>SUMPRODUCT(A148:$A$166,B148:$B$166)/SUM(B148:$B$166)-A147</f>
        <v>7.4797981284209243</v>
      </c>
    </row>
    <row r="148" spans="1:10" x14ac:dyDescent="0.25">
      <c r="A148" s="35">
        <v>82</v>
      </c>
      <c r="B148" s="33">
        <f t="shared" si="7"/>
        <v>3685</v>
      </c>
      <c r="C148" s="33">
        <f t="shared" si="11"/>
        <v>96315</v>
      </c>
      <c r="D148" s="33">
        <f t="shared" si="8"/>
        <v>68098</v>
      </c>
      <c r="E148" s="31">
        <f t="shared" si="9"/>
        <v>0.68098000000000003</v>
      </c>
      <c r="F148" s="31">
        <f t="shared" si="12"/>
        <v>0.31901999999999997</v>
      </c>
      <c r="G148" s="31">
        <f t="shared" si="10"/>
        <v>5.1704059154494816E-2</v>
      </c>
      <c r="H148">
        <f>SUMPRODUCT(A$66:A148,B$66:B148)/SUM(B$66:B148)</f>
        <v>71.030909295268074</v>
      </c>
      <c r="I148" s="31" t="str">
        <f t="shared" si="13"/>
        <v>-</v>
      </c>
      <c r="J148">
        <f>SUMPRODUCT(A149:$A$166,B149:$B$166)/SUM(B149:$B$166)-A148</f>
        <v>6.8512733552171028</v>
      </c>
    </row>
    <row r="149" spans="1:10" x14ac:dyDescent="0.25">
      <c r="A149" s="35">
        <v>83</v>
      </c>
      <c r="B149" s="33">
        <f t="shared" si="7"/>
        <v>4290</v>
      </c>
      <c r="C149" s="33">
        <f t="shared" si="11"/>
        <v>95710</v>
      </c>
      <c r="D149" s="33">
        <f t="shared" si="8"/>
        <v>64413</v>
      </c>
      <c r="E149" s="31">
        <f t="shared" si="9"/>
        <v>0.64412999999999998</v>
      </c>
      <c r="F149" s="31">
        <f t="shared" si="12"/>
        <v>0.35587000000000002</v>
      </c>
      <c r="G149" s="31">
        <f t="shared" si="10"/>
        <v>6.2997444858879856E-2</v>
      </c>
      <c r="H149">
        <f>SUMPRODUCT(A$66:A149,B$66:B149)/SUM(B$66:B149)</f>
        <v>72.318521490546161</v>
      </c>
      <c r="I149" s="31" t="str">
        <f t="shared" si="13"/>
        <v>-</v>
      </c>
      <c r="J149">
        <f>SUMPRODUCT(A150:$A$166,B150:$B$166)/SUM(B150:$B$166)-A149</f>
        <v>6.2697161146210192</v>
      </c>
    </row>
    <row r="150" spans="1:10" x14ac:dyDescent="0.25">
      <c r="A150" s="35">
        <v>84</v>
      </c>
      <c r="B150" s="33">
        <f t="shared" si="7"/>
        <v>4883</v>
      </c>
      <c r="C150" s="33">
        <f t="shared" si="11"/>
        <v>95117</v>
      </c>
      <c r="D150" s="33">
        <f t="shared" si="8"/>
        <v>60123</v>
      </c>
      <c r="E150" s="31">
        <f t="shared" si="9"/>
        <v>0.60123000000000004</v>
      </c>
      <c r="F150" s="31">
        <f t="shared" si="12"/>
        <v>0.39876999999999996</v>
      </c>
      <c r="G150" s="31">
        <f t="shared" si="10"/>
        <v>7.5807678574200857E-2</v>
      </c>
      <c r="H150">
        <f>SUMPRODUCT(A$66:A150,B$66:B150)/SUM(B$66:B150)</f>
        <v>73.592859855677929</v>
      </c>
      <c r="I150" s="31" t="str">
        <f t="shared" si="13"/>
        <v>-</v>
      </c>
      <c r="J150">
        <f>SUMPRODUCT(A151:$A$166,B151:$B$166)/SUM(B151:$B$166)-A150</f>
        <v>5.7366711428882553</v>
      </c>
    </row>
    <row r="151" spans="1:10" x14ac:dyDescent="0.25">
      <c r="A151" s="35">
        <v>85</v>
      </c>
      <c r="B151" s="33">
        <f t="shared" si="7"/>
        <v>5383</v>
      </c>
      <c r="C151" s="33">
        <f t="shared" si="11"/>
        <v>94617</v>
      </c>
      <c r="D151" s="33">
        <f t="shared" si="8"/>
        <v>55240</v>
      </c>
      <c r="E151" s="31">
        <f t="shared" si="9"/>
        <v>0.5524</v>
      </c>
      <c r="F151" s="31">
        <f t="shared" si="12"/>
        <v>0.4476</v>
      </c>
      <c r="G151" s="31">
        <f t="shared" si="10"/>
        <v>8.953312376295261E-2</v>
      </c>
      <c r="H151">
        <f>SUMPRODUCT(A$66:A151,B$66:B151)/SUM(B$66:B151)</f>
        <v>74.817425813656669</v>
      </c>
      <c r="I151" s="31" t="str">
        <f t="shared" si="13"/>
        <v>-</v>
      </c>
      <c r="J151">
        <f>SUMPRODUCT(A152:$A$166,B152:$B$166)/SUM(B152:$B$166)-A151</f>
        <v>5.2494620195885204</v>
      </c>
    </row>
    <row r="152" spans="1:10" x14ac:dyDescent="0.25">
      <c r="A152" s="35">
        <v>86</v>
      </c>
      <c r="B152" s="33">
        <f t="shared" si="7"/>
        <v>5719</v>
      </c>
      <c r="C152" s="33">
        <f t="shared" si="11"/>
        <v>94281</v>
      </c>
      <c r="D152" s="33">
        <f t="shared" si="8"/>
        <v>49857</v>
      </c>
      <c r="E152" s="31">
        <f t="shared" si="9"/>
        <v>0.49857000000000001</v>
      </c>
      <c r="F152" s="31">
        <f t="shared" si="12"/>
        <v>0.50143000000000004</v>
      </c>
      <c r="G152" s="31">
        <f t="shared" si="10"/>
        <v>0.10353005068790731</v>
      </c>
      <c r="H152">
        <f>SUMPRODUCT(A$66:A152,B$66:B152)/SUM(B$66:B152)</f>
        <v>75.962246925514208</v>
      </c>
      <c r="I152" s="31" t="str">
        <f t="shared" si="13"/>
        <v>-</v>
      </c>
      <c r="J152">
        <f>SUMPRODUCT(A153:$A$166,B153:$B$166)/SUM(B153:$B$166)-A152</f>
        <v>4.8017452958821991</v>
      </c>
    </row>
    <row r="153" spans="1:10" x14ac:dyDescent="0.25">
      <c r="A153" s="35">
        <v>87</v>
      </c>
      <c r="B153" s="33">
        <f t="shared" si="7"/>
        <v>5900</v>
      </c>
      <c r="C153" s="33">
        <f t="shared" si="11"/>
        <v>94100</v>
      </c>
      <c r="D153" s="33">
        <f t="shared" si="8"/>
        <v>44138</v>
      </c>
      <c r="E153" s="31">
        <f t="shared" si="9"/>
        <v>0.44137999999999999</v>
      </c>
      <c r="F153" s="31">
        <f t="shared" si="12"/>
        <v>0.55862000000000001</v>
      </c>
      <c r="G153" s="31">
        <f t="shared" si="10"/>
        <v>0.11833844796116895</v>
      </c>
      <c r="H153">
        <f>SUMPRODUCT(A$66:A153,B$66:B153)/SUM(B$66:B153)</f>
        <v>77.016644269222667</v>
      </c>
      <c r="I153" s="31" t="str">
        <f t="shared" si="13"/>
        <v>-</v>
      </c>
      <c r="J153">
        <f>SUMPRODUCT(A154:$A$166,B154:$B$166)/SUM(B154:$B$166)-A153</f>
        <v>4.3904052068024413</v>
      </c>
    </row>
    <row r="154" spans="1:10" x14ac:dyDescent="0.25">
      <c r="A154" s="35">
        <v>88</v>
      </c>
      <c r="B154" s="33">
        <f t="shared" si="7"/>
        <v>5904</v>
      </c>
      <c r="C154" s="33">
        <f t="shared" si="11"/>
        <v>94096</v>
      </c>
      <c r="D154" s="33">
        <f t="shared" si="8"/>
        <v>38237</v>
      </c>
      <c r="E154" s="31">
        <f t="shared" si="9"/>
        <v>0.38236999999999999</v>
      </c>
      <c r="F154" s="31">
        <f t="shared" si="12"/>
        <v>0.61763000000000001</v>
      </c>
      <c r="G154" s="31">
        <f t="shared" si="10"/>
        <v>0.13376229099642031</v>
      </c>
      <c r="H154">
        <f>SUMPRODUCT(A$66:A154,B$66:B154)/SUM(B$66:B154)</f>
        <v>77.974950862311019</v>
      </c>
      <c r="I154" s="31" t="str">
        <f t="shared" si="13"/>
        <v>-</v>
      </c>
      <c r="J154">
        <f>SUMPRODUCT(A155:$A$166,B155:$B$166)/SUM(B155:$B$166)-A154</f>
        <v>4.0120496894409996</v>
      </c>
    </row>
    <row r="155" spans="1:10" x14ac:dyDescent="0.25">
      <c r="A155" s="35">
        <v>89</v>
      </c>
      <c r="B155" s="33">
        <f t="shared" si="7"/>
        <v>5727</v>
      </c>
      <c r="C155" s="33">
        <f t="shared" si="11"/>
        <v>94273</v>
      </c>
      <c r="D155" s="33">
        <f t="shared" si="8"/>
        <v>32334</v>
      </c>
      <c r="E155" s="31">
        <f t="shared" si="9"/>
        <v>0.32334000000000002</v>
      </c>
      <c r="F155" s="31">
        <f t="shared" si="12"/>
        <v>0.67666000000000004</v>
      </c>
      <c r="G155" s="31">
        <f t="shared" si="10"/>
        <v>0.14977639459162592</v>
      </c>
      <c r="H155">
        <f>SUMPRODUCT(A$66:A155,B$66:B155)/SUM(B$66:B155)</f>
        <v>78.835245387906369</v>
      </c>
      <c r="I155" s="31" t="str">
        <f t="shared" si="13"/>
        <v>-</v>
      </c>
      <c r="J155">
        <f>SUMPRODUCT(A156:$A$166,B156:$B$166)/SUM(B156:$B$166)-A155</f>
        <v>3.6636573112227495</v>
      </c>
    </row>
    <row r="156" spans="1:10" x14ac:dyDescent="0.25">
      <c r="A156" s="35">
        <v>90</v>
      </c>
      <c r="B156" s="33">
        <f t="shared" si="7"/>
        <v>5427</v>
      </c>
      <c r="C156" s="33">
        <f t="shared" si="11"/>
        <v>94573</v>
      </c>
      <c r="D156" s="33">
        <f t="shared" si="8"/>
        <v>26607</v>
      </c>
      <c r="E156" s="31">
        <f t="shared" si="9"/>
        <v>0.26606999999999997</v>
      </c>
      <c r="F156" s="31">
        <f t="shared" si="12"/>
        <v>0.73392999999999997</v>
      </c>
      <c r="G156" s="31">
        <f t="shared" si="10"/>
        <v>0.16784190016700687</v>
      </c>
      <c r="H156">
        <f>SUMPRODUCT(A$66:A156,B$66:B156)/SUM(B$66:B156)</f>
        <v>79.60396341076617</v>
      </c>
      <c r="I156" s="31" t="str">
        <f t="shared" si="13"/>
        <v>-</v>
      </c>
      <c r="J156">
        <f>SUMPRODUCT(A157:$A$166,B157:$B$166)/SUM(B157:$B$166)-A156</f>
        <v>3.3505179131426388</v>
      </c>
    </row>
    <row r="157" spans="1:10" x14ac:dyDescent="0.25">
      <c r="A157" s="35">
        <v>91</v>
      </c>
      <c r="B157" s="33">
        <f t="shared" si="7"/>
        <v>4894</v>
      </c>
      <c r="C157" s="33">
        <f t="shared" si="11"/>
        <v>95106</v>
      </c>
      <c r="D157" s="33">
        <f t="shared" si="8"/>
        <v>21180</v>
      </c>
      <c r="E157" s="31">
        <f t="shared" si="9"/>
        <v>0.21179999999999999</v>
      </c>
      <c r="F157" s="31">
        <f t="shared" si="12"/>
        <v>0.78820000000000001</v>
      </c>
      <c r="G157" s="31">
        <f t="shared" si="10"/>
        <v>0.18393655804863382</v>
      </c>
      <c r="H157">
        <f>SUMPRODUCT(A$66:A157,B$66:B157)/SUM(B$66:B157)</f>
        <v>80.270178582094005</v>
      </c>
      <c r="I157" s="31" t="str">
        <f t="shared" si="13"/>
        <v>-</v>
      </c>
      <c r="J157">
        <f>SUMPRODUCT(A158:$A$166,B158:$B$166)/SUM(B158:$B$166)-A157</f>
        <v>3.0627166914314046</v>
      </c>
    </row>
    <row r="158" spans="1:10" x14ac:dyDescent="0.25">
      <c r="A158" s="35">
        <v>92</v>
      </c>
      <c r="B158" s="33">
        <f t="shared" si="7"/>
        <v>4241</v>
      </c>
      <c r="C158" s="33">
        <f t="shared" si="11"/>
        <v>95759</v>
      </c>
      <c r="D158" s="33">
        <f t="shared" si="8"/>
        <v>16286</v>
      </c>
      <c r="E158" s="31">
        <f t="shared" si="9"/>
        <v>0.16286</v>
      </c>
      <c r="F158" s="31">
        <f t="shared" si="12"/>
        <v>0.83714</v>
      </c>
      <c r="G158" s="31">
        <f t="shared" si="10"/>
        <v>0.20023607176581681</v>
      </c>
      <c r="H158">
        <f>SUMPRODUCT(A$66:A158,B$66:B158)/SUM(B$66:B158)</f>
        <v>80.835758788485151</v>
      </c>
      <c r="I158" s="31" t="str">
        <f t="shared" si="13"/>
        <v>-</v>
      </c>
      <c r="J158">
        <f>SUMPRODUCT(A159:$A$166,B159:$B$166)/SUM(B159:$B$166)-A158</f>
        <v>2.7971622869616368</v>
      </c>
    </row>
    <row r="159" spans="1:10" x14ac:dyDescent="0.25">
      <c r="A159" s="35">
        <v>93</v>
      </c>
      <c r="B159" s="33">
        <f t="shared" si="7"/>
        <v>3517</v>
      </c>
      <c r="C159" s="33">
        <f t="shared" si="11"/>
        <v>96483</v>
      </c>
      <c r="D159" s="33">
        <f t="shared" si="8"/>
        <v>12045</v>
      </c>
      <c r="E159" s="31">
        <f t="shared" si="9"/>
        <v>0.12045</v>
      </c>
      <c r="F159" s="31">
        <f t="shared" si="12"/>
        <v>0.87955000000000005</v>
      </c>
      <c r="G159" s="31">
        <f t="shared" si="10"/>
        <v>0.21595235171312785</v>
      </c>
      <c r="H159">
        <f>SUMPRODUCT(A$66:A159,B$66:B159)/SUM(B$66:B159)</f>
        <v>81.303455664513024</v>
      </c>
      <c r="I159" s="31" t="str">
        <f t="shared" si="13"/>
        <v>-</v>
      </c>
      <c r="J159">
        <f>SUMPRODUCT(A160:$A$166,B160:$B$166)/SUM(B160:$B$166)-A159</f>
        <v>2.5501548725279974</v>
      </c>
    </row>
    <row r="160" spans="1:10" x14ac:dyDescent="0.25">
      <c r="A160" s="35">
        <v>94</v>
      </c>
      <c r="B160" s="33">
        <f t="shared" si="7"/>
        <v>2778</v>
      </c>
      <c r="C160" s="33">
        <f t="shared" si="11"/>
        <v>97222</v>
      </c>
      <c r="D160" s="33">
        <f t="shared" si="8"/>
        <v>8528</v>
      </c>
      <c r="E160" s="31">
        <f t="shared" si="9"/>
        <v>8.5279999999999995E-2</v>
      </c>
      <c r="F160" s="31">
        <f t="shared" si="12"/>
        <v>0.91471999999999998</v>
      </c>
      <c r="G160" s="31">
        <f t="shared" si="10"/>
        <v>0.23063511830635119</v>
      </c>
      <c r="H160">
        <f>SUMPRODUCT(A$66:A160,B$66:B160)/SUM(B$66:B160)</f>
        <v>81.677679812415789</v>
      </c>
      <c r="I160" s="31" t="str">
        <f t="shared" si="13"/>
        <v>-</v>
      </c>
      <c r="J160">
        <f>SUMPRODUCT(A161:$A$166,B161:$B$166)/SUM(B161:$B$166)-A160</f>
        <v>2.3169515669515732</v>
      </c>
    </row>
    <row r="161" spans="1:10" x14ac:dyDescent="0.25">
      <c r="A161" s="35">
        <v>95</v>
      </c>
      <c r="B161" s="33">
        <f t="shared" si="7"/>
        <v>2079</v>
      </c>
      <c r="C161" s="33">
        <f t="shared" si="11"/>
        <v>97921</v>
      </c>
      <c r="D161" s="33">
        <f t="shared" si="8"/>
        <v>5750</v>
      </c>
      <c r="E161" s="31">
        <f t="shared" si="9"/>
        <v>5.7500000000000002E-2</v>
      </c>
      <c r="F161" s="31">
        <f t="shared" si="12"/>
        <v>0.9425</v>
      </c>
      <c r="G161" s="31">
        <f t="shared" si="10"/>
        <v>0.24378517823639775</v>
      </c>
      <c r="H161">
        <f>SUMPRODUCT(A$66:A161,B$66:B161)/SUM(B$66:B161)</f>
        <v>81.965202948198893</v>
      </c>
      <c r="I161" s="31" t="str">
        <f t="shared" si="13"/>
        <v>-</v>
      </c>
      <c r="J161">
        <f>SUMPRODUCT(A162:$A$166,B162:$B$166)/SUM(B162:$B$166)-A161</f>
        <v>2.0910376024879866</v>
      </c>
    </row>
    <row r="162" spans="1:10" x14ac:dyDescent="0.25">
      <c r="A162" s="35">
        <v>96</v>
      </c>
      <c r="B162" s="33">
        <f t="shared" si="7"/>
        <v>1466</v>
      </c>
      <c r="C162" s="33">
        <f t="shared" si="11"/>
        <v>98534</v>
      </c>
      <c r="D162" s="33">
        <f t="shared" si="8"/>
        <v>3671</v>
      </c>
      <c r="E162" s="31">
        <f>D162/100000</f>
        <v>3.671E-2</v>
      </c>
      <c r="F162" s="31">
        <f t="shared" si="12"/>
        <v>0.96328999999999998</v>
      </c>
      <c r="G162" s="31">
        <f t="shared" si="10"/>
        <v>0.25495652173913042</v>
      </c>
      <c r="H162">
        <f>SUMPRODUCT(A$66:A162,B$66:B162)/SUM(B$66:B162)</f>
        <v>82.175590003681137</v>
      </c>
      <c r="I162" s="31" t="str">
        <f t="shared" si="13"/>
        <v>-</v>
      </c>
      <c r="J162">
        <f>SUMPRODUCT(A163:$A$166,B163:$B$166)/SUM(B163:$B$166)-A162</f>
        <v>1.8633510381458223</v>
      </c>
    </row>
    <row r="163" spans="1:10" x14ac:dyDescent="0.25">
      <c r="A163" s="35">
        <v>97</v>
      </c>
      <c r="B163" s="33">
        <f t="shared" si="7"/>
        <v>967</v>
      </c>
      <c r="C163" s="33">
        <f t="shared" si="11"/>
        <v>99033</v>
      </c>
      <c r="D163" s="33">
        <f t="shared" si="8"/>
        <v>2206</v>
      </c>
      <c r="E163" s="31">
        <f>D163/100000</f>
        <v>2.206E-2</v>
      </c>
      <c r="F163" s="31">
        <f t="shared" si="12"/>
        <v>0.97794000000000003</v>
      </c>
      <c r="G163" s="31">
        <f t="shared" si="10"/>
        <v>0.26341596295287389</v>
      </c>
      <c r="H163">
        <f>SUMPRODUCT(A$66:A163,B$66:B163)/SUM(B$66:B163)</f>
        <v>82.320737523161512</v>
      </c>
      <c r="I163" s="31" t="str">
        <f t="shared" si="13"/>
        <v>-</v>
      </c>
      <c r="J163">
        <f>SUMPRODUCT(A164:$A$166,B164:$B$166)/SUM(B164:$B$166)-A163</f>
        <v>1.6195652173912976</v>
      </c>
    </row>
    <row r="164" spans="1:10" x14ac:dyDescent="0.25">
      <c r="A164" s="35">
        <v>98</v>
      </c>
      <c r="B164" s="33">
        <f t="shared" si="7"/>
        <v>594</v>
      </c>
      <c r="C164" s="33">
        <f t="shared" si="11"/>
        <v>99406</v>
      </c>
      <c r="D164" s="33">
        <f t="shared" si="8"/>
        <v>1238</v>
      </c>
      <c r="E164" s="31">
        <f>D164/100000</f>
        <v>1.238E-2</v>
      </c>
      <c r="F164" s="31">
        <f t="shared" si="12"/>
        <v>0.98762000000000005</v>
      </c>
      <c r="G164" s="31">
        <f t="shared" si="10"/>
        <v>0.26926563916591117</v>
      </c>
      <c r="H164">
        <f>SUMPRODUCT(A$66:A164,B$66:B164)/SUM(B$66:B164)</f>
        <v>82.414475074730518</v>
      </c>
      <c r="I164" s="31" t="str">
        <f t="shared" si="13"/>
        <v>-</v>
      </c>
      <c r="J164">
        <f>SUMPRODUCT(A165:$A$166,B165:$B$166)/SUM(B165:$B$166)-A164</f>
        <v>1.3411764705882376</v>
      </c>
    </row>
    <row r="165" spans="1:10" x14ac:dyDescent="0.25">
      <c r="A165" s="35">
        <v>99</v>
      </c>
      <c r="B165" s="33">
        <f t="shared" si="7"/>
        <v>336</v>
      </c>
      <c r="C165" s="33">
        <f t="shared" si="11"/>
        <v>99664</v>
      </c>
      <c r="D165" s="33">
        <f t="shared" si="8"/>
        <v>645</v>
      </c>
      <c r="E165" s="31">
        <f>D165/100000</f>
        <v>6.45E-3</v>
      </c>
      <c r="F165" s="31">
        <f t="shared" si="12"/>
        <v>0.99355000000000004</v>
      </c>
      <c r="G165" s="31">
        <f t="shared" si="10"/>
        <v>0.27140549273021003</v>
      </c>
      <c r="H165">
        <f>SUMPRODUCT(A$66:A165,B$66:B165)/SUM(B$66:B165)</f>
        <v>82.470374048328367</v>
      </c>
      <c r="I165" s="31" t="str">
        <f t="shared" si="13"/>
        <v>-</v>
      </c>
      <c r="J165">
        <f>SUMPRODUCT(A166:$A$166,B166:$B$166)/SUM(B166:$B$166)-A165</f>
        <v>1</v>
      </c>
    </row>
    <row r="166" spans="1:10" ht="13.8" thickBot="1" x14ac:dyDescent="0.3">
      <c r="A166" s="36">
        <v>100</v>
      </c>
      <c r="B166" s="33">
        <f t="shared" si="7"/>
        <v>174</v>
      </c>
      <c r="C166" s="33">
        <f t="shared" si="11"/>
        <v>99826</v>
      </c>
      <c r="D166" s="33">
        <f t="shared" si="8"/>
        <v>308</v>
      </c>
      <c r="E166" s="31">
        <f>D166/100000</f>
        <v>3.0799999999999998E-3</v>
      </c>
      <c r="F166" s="31">
        <f t="shared" si="12"/>
        <v>0.99692000000000003</v>
      </c>
      <c r="G166" s="31">
        <f t="shared" si="10"/>
        <v>0.26976744186046514</v>
      </c>
      <c r="H166">
        <f>SUMPRODUCT(A$66:A166,B$66:B166)/SUM(B$66:B166)</f>
        <v>82.500916218570694</v>
      </c>
      <c r="I166" s="31" t="str">
        <f t="shared" si="13"/>
        <v>-</v>
      </c>
      <c r="J166">
        <f>SUMPRODUCT(A$166:$A167,B$166:$B167)/SUM(B$166:$B167)-A166</f>
        <v>0</v>
      </c>
    </row>
    <row r="167" spans="1:10" ht="13.8" thickTop="1" x14ac:dyDescent="0.25"/>
  </sheetData>
  <mergeCells count="11">
    <mergeCell ref="A2:G2"/>
    <mergeCell ref="I2:O2"/>
    <mergeCell ref="B61:B63"/>
    <mergeCell ref="C61:C63"/>
    <mergeCell ref="D61:D63"/>
    <mergeCell ref="E61:E63"/>
    <mergeCell ref="F61:F63"/>
    <mergeCell ref="G61:G63"/>
    <mergeCell ref="I61:I64"/>
    <mergeCell ref="H61:H64"/>
    <mergeCell ref="J61:J64"/>
  </mergeCells>
  <phoneticPr fontId="3" type="noConversion"/>
  <pageMargins left="0.35433070866141736" right="0.35433070866141736" top="0.39370078740157483" bottom="0.39370078740157483" header="0.51181102362204722" footer="0.51181102362204722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Acolhimento</vt:lpstr>
      <vt:lpstr>Indice</vt:lpstr>
      <vt:lpstr>HM_PT</vt:lpstr>
      <vt:lpstr>H_PT</vt:lpstr>
      <vt:lpstr>M_PT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edviges.coelho</dc:creator>
  <cp:lastModifiedBy>Rui Assis</cp:lastModifiedBy>
  <cp:lastPrinted>2008-05-23T11:10:55Z</cp:lastPrinted>
  <dcterms:created xsi:type="dcterms:W3CDTF">2008-05-20T14:40:39Z</dcterms:created>
  <dcterms:modified xsi:type="dcterms:W3CDTF">2015-07-22T10:17:11Z</dcterms:modified>
</cp:coreProperties>
</file>